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filterPrivacy="1"/>
  <xr:revisionPtr revIDLastSave="0" documentId="8_{CC2390B7-8EA3-DD4F-A694-844E70156883}" xr6:coauthVersionLast="45" xr6:coauthVersionMax="45" xr10:uidLastSave="{00000000-0000-0000-0000-000000000000}"/>
  <bookViews>
    <workbookView xWindow="0" yWindow="120" windowWidth="19200" windowHeight="10875" tabRatio="741" activeTab="1" xr2:uid="{00000000-000D-0000-FFFF-FFFF00000000}"/>
  </bookViews>
  <sheets>
    <sheet name="СВОД" sheetId="47" r:id="rId1"/>
    <sheet name="ВСЕГО 12 МЕС" sheetId="25" r:id="rId2"/>
    <sheet name="СШ №1" sheetId="2" r:id="rId3"/>
    <sheet name="СШ №2" sheetId="6" r:id="rId4"/>
    <sheet name="Казгородокска СШ " sheetId="8" r:id="rId5"/>
    <sheet name="Макинская СШ" sheetId="7" r:id="rId6"/>
    <sheet name="Донская СШ" sheetId="9" r:id="rId7"/>
    <sheet name="Амангельдинская СШ" sheetId="10" r:id="rId8"/>
    <sheet name="Невская СШ" sheetId="11" r:id="rId9"/>
    <sheet name="Кудку агашСШ" sheetId="32" r:id="rId10"/>
    <sheet name="Саулинская СШ" sheetId="12" r:id="rId11"/>
    <sheet name="Енбекшильдерская СШ" sheetId="17" r:id="rId12"/>
    <sheet name="Буландинская СШ" sheetId="18" r:id="rId13"/>
    <sheet name="Когамская СШ" sheetId="19" r:id="rId14"/>
    <sheet name="Бирсуатская СШ" sheetId="20" r:id="rId15"/>
    <sheet name="Кенащинская СШ" sheetId="21" r:id="rId16"/>
    <sheet name="Мамайская ОШ" sheetId="22" r:id="rId17"/>
    <sheet name="Заураловская ОШ" sheetId="26" r:id="rId18"/>
    <sheet name="Макпальская ОШ" sheetId="23" r:id="rId19"/>
    <sheet name="Баймурзинская ОШ" sheetId="24" r:id="rId20"/>
    <sheet name="Советская ОШ" sheetId="27" r:id="rId21"/>
    <sheet name="Заозерновская ОШ" sheetId="28" r:id="rId22"/>
    <sheet name="Кызыл-Уюмская ОШ" sheetId="45" r:id="rId23"/>
    <sheet name="Яблоновская ОШ" sheetId="29" r:id="rId24"/>
    <sheet name="Алгинская ОШ" sheetId="30" r:id="rId25"/>
    <sheet name="Краснофлотская ОШ" sheetId="31" r:id="rId26"/>
    <sheet name="Каратальская НШ" sheetId="33" r:id="rId27"/>
    <sheet name="Джукейская НШ" sheetId="34" r:id="rId28"/>
    <sheet name="Трудовая НШ" sheetId="46" r:id="rId2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2" l="1"/>
  <c r="E15" i="2"/>
  <c r="D19" i="2"/>
  <c r="E19" i="2"/>
  <c r="D22" i="2"/>
  <c r="E22" i="2"/>
  <c r="D25" i="2"/>
  <c r="E25" i="2"/>
  <c r="D28" i="2"/>
  <c r="E28" i="2"/>
  <c r="D29" i="2"/>
  <c r="E29" i="2"/>
  <c r="D15" i="6"/>
  <c r="D29" i="6"/>
  <c r="E15" i="6"/>
  <c r="D19" i="6"/>
  <c r="E19" i="6"/>
  <c r="D22" i="6"/>
  <c r="E22" i="6"/>
  <c r="D25" i="6"/>
  <c r="E25" i="6"/>
  <c r="D28" i="6"/>
  <c r="E28" i="6"/>
  <c r="E29" i="6"/>
  <c r="D15" i="8"/>
  <c r="D29" i="8"/>
  <c r="E15" i="8"/>
  <c r="D19" i="8"/>
  <c r="E19" i="8"/>
  <c r="D22" i="8"/>
  <c r="E22" i="8"/>
  <c r="D25" i="8"/>
  <c r="E25" i="8"/>
  <c r="D28" i="8"/>
  <c r="E28" i="8"/>
  <c r="E29" i="8"/>
  <c r="D15" i="7"/>
  <c r="D29" i="7"/>
  <c r="E15" i="7"/>
  <c r="D19" i="7"/>
  <c r="E19" i="7"/>
  <c r="D22" i="7"/>
  <c r="E22" i="7"/>
  <c r="D25" i="7"/>
  <c r="E25" i="7"/>
  <c r="D28" i="7"/>
  <c r="E28" i="7"/>
  <c r="E29" i="7"/>
  <c r="D15" i="9"/>
  <c r="D29" i="9"/>
  <c r="E15" i="9"/>
  <c r="D19" i="9"/>
  <c r="E19" i="9"/>
  <c r="D22" i="9"/>
  <c r="E22" i="9"/>
  <c r="D25" i="9"/>
  <c r="E25" i="9"/>
  <c r="D28" i="9"/>
  <c r="E28" i="9"/>
  <c r="E29" i="9"/>
  <c r="D15" i="10"/>
  <c r="D29" i="10"/>
  <c r="E15" i="10"/>
  <c r="D19" i="10"/>
  <c r="E19" i="10"/>
  <c r="D22" i="10"/>
  <c r="E22" i="10"/>
  <c r="D25" i="10"/>
  <c r="E25" i="10"/>
  <c r="D28" i="10"/>
  <c r="E28" i="10"/>
  <c r="E29" i="10"/>
  <c r="D15" i="11"/>
  <c r="D29" i="11"/>
  <c r="E15" i="11"/>
  <c r="D19" i="11"/>
  <c r="E19" i="11"/>
  <c r="D22" i="11"/>
  <c r="E22" i="11"/>
  <c r="D25" i="11"/>
  <c r="E25" i="11"/>
  <c r="D28" i="11"/>
  <c r="E28" i="11"/>
  <c r="E29" i="11"/>
  <c r="D15" i="32"/>
  <c r="D29" i="32"/>
  <c r="E15" i="32"/>
  <c r="D19" i="32"/>
  <c r="E19" i="32"/>
  <c r="D22" i="32"/>
  <c r="E22" i="32"/>
  <c r="D25" i="32"/>
  <c r="E25" i="32"/>
  <c r="D28" i="32"/>
  <c r="E28" i="32"/>
  <c r="E29" i="32"/>
  <c r="D15" i="12"/>
  <c r="D29" i="12"/>
  <c r="E15" i="12"/>
  <c r="D19" i="12"/>
  <c r="E19" i="12"/>
  <c r="D22" i="12"/>
  <c r="E22" i="12"/>
  <c r="D25" i="12"/>
  <c r="E25" i="12"/>
  <c r="D28" i="12"/>
  <c r="E28" i="12"/>
  <c r="E29" i="12"/>
  <c r="D15" i="17"/>
  <c r="D29" i="17"/>
  <c r="D13" i="17"/>
  <c r="D12" i="17"/>
  <c r="E15" i="17"/>
  <c r="D19" i="17"/>
  <c r="E19" i="17"/>
  <c r="D22" i="17"/>
  <c r="E22" i="17"/>
  <c r="D25" i="17"/>
  <c r="E25" i="17"/>
  <c r="D28" i="17"/>
  <c r="E28" i="17"/>
  <c r="E29" i="17"/>
  <c r="D15" i="18"/>
  <c r="D29" i="18"/>
  <c r="E15" i="18"/>
  <c r="D19" i="18"/>
  <c r="E19" i="18"/>
  <c r="D22" i="18"/>
  <c r="E22" i="18"/>
  <c r="D25" i="18"/>
  <c r="E25" i="18"/>
  <c r="D28" i="18"/>
  <c r="E28" i="18"/>
  <c r="E29" i="18"/>
  <c r="D15" i="19"/>
  <c r="D29" i="19"/>
  <c r="E15" i="19"/>
  <c r="D19" i="19"/>
  <c r="E19" i="19"/>
  <c r="D22" i="19"/>
  <c r="E22" i="19"/>
  <c r="D25" i="19"/>
  <c r="E25" i="19"/>
  <c r="D28" i="19"/>
  <c r="E28" i="19"/>
  <c r="E29" i="19"/>
  <c r="D15" i="20"/>
  <c r="D29" i="20"/>
  <c r="E15" i="20"/>
  <c r="D19" i="20"/>
  <c r="E19" i="20"/>
  <c r="D22" i="20"/>
  <c r="E22" i="20"/>
  <c r="D25" i="20"/>
  <c r="E25" i="20"/>
  <c r="D28" i="20"/>
  <c r="E28" i="20"/>
  <c r="E29" i="20"/>
  <c r="D15" i="21"/>
  <c r="E15" i="21"/>
  <c r="D19" i="21"/>
  <c r="E19" i="21"/>
  <c r="D22" i="21"/>
  <c r="E22" i="21"/>
  <c r="D25" i="21"/>
  <c r="E25" i="21"/>
  <c r="D28" i="21"/>
  <c r="E28" i="21"/>
  <c r="D29" i="21"/>
  <c r="E29" i="21"/>
  <c r="E13" i="21"/>
  <c r="E12" i="21"/>
  <c r="E13" i="20"/>
  <c r="E12" i="20"/>
  <c r="E13" i="19"/>
  <c r="E12" i="19"/>
  <c r="E13" i="18"/>
  <c r="E12" i="18"/>
  <c r="E13" i="17"/>
  <c r="E12" i="17"/>
  <c r="E13" i="12"/>
  <c r="E12" i="12"/>
  <c r="E13" i="32"/>
  <c r="E12" i="32"/>
  <c r="E13" i="11"/>
  <c r="E12" i="11"/>
  <c r="E13" i="10"/>
  <c r="E12" i="10"/>
  <c r="E13" i="9"/>
  <c r="E12" i="9"/>
  <c r="E13" i="7"/>
  <c r="E12" i="7"/>
  <c r="E13" i="8"/>
  <c r="E12" i="8"/>
  <c r="E13" i="6"/>
  <c r="E12" i="6"/>
  <c r="E13" i="2"/>
  <c r="E12" i="2"/>
  <c r="D13" i="21"/>
  <c r="D12" i="21"/>
  <c r="D13" i="20"/>
  <c r="D12" i="20"/>
  <c r="D13" i="19"/>
  <c r="D12" i="19"/>
  <c r="D13" i="18"/>
  <c r="D12" i="18"/>
  <c r="D13" i="12"/>
  <c r="D12" i="12"/>
  <c r="D13" i="32"/>
  <c r="D12" i="32"/>
  <c r="D13" i="11"/>
  <c r="D12" i="11"/>
  <c r="D13" i="10"/>
  <c r="D12" i="10"/>
  <c r="D13" i="9"/>
  <c r="D12" i="9"/>
  <c r="D13" i="7"/>
  <c r="D12" i="7"/>
  <c r="D13" i="8"/>
  <c r="D12" i="8"/>
  <c r="D13" i="6"/>
  <c r="D12" i="6"/>
  <c r="D13" i="2"/>
  <c r="D12" i="2"/>
  <c r="D15" i="22"/>
  <c r="E15" i="22"/>
  <c r="D19" i="22"/>
  <c r="E19" i="22"/>
  <c r="D22" i="22"/>
  <c r="E22" i="22"/>
  <c r="D25" i="22"/>
  <c r="E25" i="22"/>
  <c r="D28" i="22"/>
  <c r="E28" i="22"/>
  <c r="E29" i="22"/>
  <c r="D15" i="26"/>
  <c r="E15" i="26"/>
  <c r="D19" i="26"/>
  <c r="E19" i="26"/>
  <c r="D22" i="26"/>
  <c r="E22" i="26"/>
  <c r="D25" i="26"/>
  <c r="E25" i="26"/>
  <c r="D28" i="26"/>
  <c r="E28" i="26"/>
  <c r="E29" i="26"/>
  <c r="D15" i="23"/>
  <c r="D29" i="23"/>
  <c r="E15" i="23"/>
  <c r="D19" i="23"/>
  <c r="E19" i="23"/>
  <c r="D22" i="23"/>
  <c r="E22" i="23"/>
  <c r="D25" i="23"/>
  <c r="E25" i="23"/>
  <c r="D28" i="23"/>
  <c r="E28" i="23"/>
  <c r="E29" i="23"/>
  <c r="D15" i="24"/>
  <c r="D29" i="24"/>
  <c r="E15" i="24"/>
  <c r="D19" i="24"/>
  <c r="E19" i="24"/>
  <c r="D22" i="24"/>
  <c r="E22" i="24"/>
  <c r="D25" i="24"/>
  <c r="E25" i="24"/>
  <c r="D28" i="24"/>
  <c r="E28" i="24"/>
  <c r="E29" i="24"/>
  <c r="D15" i="27"/>
  <c r="E15" i="27"/>
  <c r="D19" i="27"/>
  <c r="E19" i="27"/>
  <c r="D22" i="27"/>
  <c r="E22" i="27"/>
  <c r="D25" i="27"/>
  <c r="E25" i="27"/>
  <c r="D28" i="27"/>
  <c r="E28" i="27"/>
  <c r="E29" i="27"/>
  <c r="C15" i="27"/>
  <c r="C19" i="27"/>
  <c r="C22" i="27"/>
  <c r="C25" i="27"/>
  <c r="C28" i="27"/>
  <c r="D15" i="28"/>
  <c r="E15" i="28"/>
  <c r="D19" i="28"/>
  <c r="E19" i="28"/>
  <c r="D22" i="28"/>
  <c r="E22" i="28"/>
  <c r="D28" i="28"/>
  <c r="E28" i="28"/>
  <c r="D29" i="28"/>
  <c r="E29" i="28"/>
  <c r="D15" i="45"/>
  <c r="E15" i="45"/>
  <c r="D19" i="45"/>
  <c r="E19" i="45"/>
  <c r="D22" i="45"/>
  <c r="E22" i="45"/>
  <c r="D25" i="45"/>
  <c r="E25" i="45"/>
  <c r="D28" i="45"/>
  <c r="E28" i="45"/>
  <c r="D29" i="45"/>
  <c r="D15" i="29"/>
  <c r="E15" i="29"/>
  <c r="D19" i="29"/>
  <c r="E19" i="29"/>
  <c r="D22" i="29"/>
  <c r="E22" i="29"/>
  <c r="D25" i="29"/>
  <c r="E25" i="29"/>
  <c r="D28" i="29"/>
  <c r="E28" i="29"/>
  <c r="D29" i="29"/>
  <c r="D15" i="30"/>
  <c r="E15" i="30"/>
  <c r="E29" i="30"/>
  <c r="D19" i="30"/>
  <c r="E19" i="30"/>
  <c r="D22" i="30"/>
  <c r="E22" i="30"/>
  <c r="D25" i="30"/>
  <c r="E25" i="30"/>
  <c r="D28" i="30"/>
  <c r="E28" i="30"/>
  <c r="D29" i="30"/>
  <c r="D15" i="31"/>
  <c r="E15" i="31"/>
  <c r="D19" i="31"/>
  <c r="E19" i="31"/>
  <c r="D22" i="31"/>
  <c r="E22" i="31"/>
  <c r="D25" i="31"/>
  <c r="E25" i="31"/>
  <c r="D28" i="31"/>
  <c r="E28" i="31"/>
  <c r="D29" i="31"/>
  <c r="D15" i="33"/>
  <c r="D29" i="33"/>
  <c r="D13" i="33"/>
  <c r="D12" i="33"/>
  <c r="E15" i="33"/>
  <c r="D22" i="33"/>
  <c r="E22" i="33"/>
  <c r="D28" i="33"/>
  <c r="E28" i="33"/>
  <c r="D15" i="34"/>
  <c r="E15" i="34"/>
  <c r="D22" i="34"/>
  <c r="E22" i="34"/>
  <c r="D28" i="34"/>
  <c r="E28" i="34"/>
  <c r="D15" i="46"/>
  <c r="E15" i="46"/>
  <c r="D22" i="46"/>
  <c r="E22" i="46"/>
  <c r="D28" i="46"/>
  <c r="E28" i="46"/>
  <c r="D29" i="27"/>
  <c r="D13" i="27"/>
  <c r="D12" i="27"/>
  <c r="D13" i="31"/>
  <c r="D12" i="31"/>
  <c r="D13" i="30"/>
  <c r="D12" i="30"/>
  <c r="D13" i="29"/>
  <c r="D12" i="29"/>
  <c r="D13" i="45"/>
  <c r="D12" i="45"/>
  <c r="E29" i="34"/>
  <c r="E13" i="34"/>
  <c r="E12" i="34"/>
  <c r="D29" i="46"/>
  <c r="D13" i="46"/>
  <c r="D12" i="46"/>
  <c r="E29" i="46"/>
  <c r="E13" i="46"/>
  <c r="E12" i="46"/>
  <c r="E29" i="33"/>
  <c r="E13" i="33"/>
  <c r="E12" i="33"/>
  <c r="E29" i="31"/>
  <c r="E13" i="31"/>
  <c r="E12" i="31"/>
  <c r="E29" i="29"/>
  <c r="E13" i="29"/>
  <c r="E12" i="29"/>
  <c r="E29" i="45"/>
  <c r="E13" i="45"/>
  <c r="E12" i="45"/>
  <c r="E13" i="28"/>
  <c r="E12" i="28"/>
  <c r="D29" i="26"/>
  <c r="D13" i="26"/>
  <c r="D12" i="26"/>
  <c r="D29" i="22"/>
  <c r="D13" i="22"/>
  <c r="D12" i="22"/>
  <c r="E13" i="30"/>
  <c r="E12" i="30"/>
  <c r="D13" i="24"/>
  <c r="D12" i="24"/>
  <c r="D13" i="23"/>
  <c r="D12" i="23"/>
  <c r="D29" i="34"/>
  <c r="D13" i="34"/>
  <c r="D12" i="34"/>
  <c r="D13" i="28"/>
  <c r="D12" i="28"/>
  <c r="E13" i="27"/>
  <c r="E12" i="27"/>
  <c r="E13" i="24"/>
  <c r="E12" i="24"/>
  <c r="E13" i="23"/>
  <c r="E12" i="23"/>
  <c r="E13" i="26"/>
  <c r="E12" i="26"/>
  <c r="E13" i="22"/>
  <c r="E12" i="22"/>
  <c r="C29" i="27"/>
  <c r="C13" i="27"/>
  <c r="C25" i="30"/>
  <c r="C25" i="21"/>
  <c r="C25" i="19"/>
  <c r="C15" i="21"/>
  <c r="E26" i="47"/>
  <c r="C19" i="32"/>
  <c r="C25" i="32"/>
  <c r="C28" i="18"/>
  <c r="C25" i="18"/>
  <c r="C22" i="18"/>
  <c r="C19" i="18"/>
  <c r="C15" i="18"/>
  <c r="C29" i="18"/>
  <c r="C13" i="18"/>
  <c r="C12" i="18"/>
  <c r="C15" i="2"/>
  <c r="C29" i="2"/>
  <c r="C15" i="7"/>
  <c r="C15" i="6"/>
  <c r="C15" i="32"/>
  <c r="C29" i="32"/>
  <c r="C29" i="6"/>
  <c r="C13" i="6"/>
  <c r="C29" i="7"/>
  <c r="C13" i="7"/>
  <c r="C13" i="2"/>
  <c r="C13" i="32"/>
  <c r="C11" i="47"/>
  <c r="C11" i="25"/>
  <c r="C15" i="46"/>
  <c r="C15" i="34"/>
  <c r="C15" i="33"/>
  <c r="C15" i="31"/>
  <c r="C15" i="30"/>
  <c r="C15" i="29"/>
  <c r="C19" i="29"/>
  <c r="C15" i="45"/>
  <c r="C15" i="28"/>
  <c r="C15" i="24"/>
  <c r="C15" i="23"/>
  <c r="C29" i="34"/>
  <c r="C13" i="34"/>
  <c r="C29" i="31"/>
  <c r="C13" i="31"/>
  <c r="D29" i="25"/>
  <c r="D15" i="47"/>
  <c r="C29" i="29"/>
  <c r="C13" i="29"/>
  <c r="C12" i="29"/>
  <c r="C29" i="45"/>
  <c r="C13" i="45"/>
  <c r="C29" i="46"/>
  <c r="C29" i="30"/>
  <c r="C13" i="30"/>
  <c r="C29" i="33"/>
  <c r="C13" i="33"/>
  <c r="C29" i="23"/>
  <c r="C13" i="23"/>
  <c r="C29" i="24"/>
  <c r="C13" i="24"/>
  <c r="C29" i="28"/>
  <c r="C15" i="26"/>
  <c r="C19" i="26"/>
  <c r="C15" i="22"/>
  <c r="C15" i="20"/>
  <c r="C15" i="19"/>
  <c r="C15" i="17"/>
  <c r="C15" i="12"/>
  <c r="C15" i="11"/>
  <c r="C25" i="9"/>
  <c r="C28" i="9"/>
  <c r="C29" i="22"/>
  <c r="C13" i="22"/>
  <c r="C29" i="12"/>
  <c r="C13" i="12"/>
  <c r="C13" i="46"/>
  <c r="C13" i="28"/>
  <c r="C29" i="11"/>
  <c r="C13" i="11"/>
  <c r="C29" i="17"/>
  <c r="C29" i="19"/>
  <c r="C29" i="20"/>
  <c r="C29" i="21"/>
  <c r="C29" i="26"/>
  <c r="C13" i="26"/>
  <c r="C15" i="9"/>
  <c r="C19" i="9"/>
  <c r="C29" i="9"/>
  <c r="C13" i="17"/>
  <c r="C13" i="19"/>
  <c r="C13" i="20"/>
  <c r="C12" i="20"/>
  <c r="C13" i="21"/>
  <c r="D11" i="47"/>
  <c r="D11" i="25"/>
  <c r="C22" i="9"/>
  <c r="C12" i="46"/>
  <c r="C12" i="34"/>
  <c r="C12" i="33"/>
  <c r="C12" i="32"/>
  <c r="C12" i="31"/>
  <c r="C12" i="30"/>
  <c r="C12" i="45"/>
  <c r="C12" i="28"/>
  <c r="C12" i="24"/>
  <c r="C12" i="23"/>
  <c r="C12" i="26"/>
  <c r="C12" i="11"/>
  <c r="C12" i="12"/>
  <c r="C12" i="7"/>
  <c r="C12" i="6"/>
  <c r="C12" i="2"/>
  <c r="C12" i="21"/>
  <c r="C13" i="9"/>
  <c r="C12" i="17"/>
  <c r="C12" i="19"/>
  <c r="E11" i="25"/>
  <c r="C12" i="9"/>
  <c r="D23" i="47"/>
  <c r="D26" i="47"/>
  <c r="D17" i="47"/>
  <c r="E17" i="25"/>
  <c r="D17" i="25"/>
  <c r="D26" i="25"/>
  <c r="E26" i="25"/>
  <c r="D23" i="25"/>
  <c r="E23" i="25"/>
  <c r="E27" i="25"/>
  <c r="E24" i="25"/>
  <c r="C28" i="46"/>
  <c r="C28" i="34"/>
  <c r="C28" i="33"/>
  <c r="C28" i="32"/>
  <c r="C28" i="31"/>
  <c r="C25" i="31"/>
  <c r="C22" i="31"/>
  <c r="C19" i="31"/>
  <c r="C28" i="30"/>
  <c r="C19" i="30"/>
  <c r="C28" i="29"/>
  <c r="C25" i="29"/>
  <c r="C28" i="45"/>
  <c r="C25" i="45"/>
  <c r="C19" i="45"/>
  <c r="C28" i="28"/>
  <c r="C19" i="28"/>
  <c r="C28" i="24"/>
  <c r="C25" i="24"/>
  <c r="C19" i="24"/>
  <c r="C28" i="23"/>
  <c r="C25" i="23"/>
  <c r="C19" i="23"/>
  <c r="C28" i="26"/>
  <c r="C25" i="26"/>
  <c r="C28" i="22"/>
  <c r="C25" i="22"/>
  <c r="C19" i="22"/>
  <c r="C28" i="21"/>
  <c r="C19" i="21"/>
  <c r="C28" i="20"/>
  <c r="C25" i="20"/>
  <c r="C22" i="20"/>
  <c r="C19" i="20"/>
  <c r="C28" i="19"/>
  <c r="C19" i="19"/>
  <c r="C28" i="17"/>
  <c r="C25" i="17"/>
  <c r="C19" i="17"/>
  <c r="C28" i="12"/>
  <c r="C25" i="12"/>
  <c r="C22" i="12"/>
  <c r="C19" i="12"/>
  <c r="C28" i="11"/>
  <c r="C25" i="11"/>
  <c r="C28" i="10"/>
  <c r="C25" i="10"/>
  <c r="C28" i="8"/>
  <c r="C25" i="8"/>
  <c r="C28" i="7"/>
  <c r="C25" i="7"/>
  <c r="C28" i="6"/>
  <c r="C25" i="6"/>
  <c r="C19" i="6"/>
  <c r="C28" i="2"/>
  <c r="C25" i="2"/>
  <c r="E14" i="25"/>
  <c r="E14" i="47"/>
  <c r="E16" i="25"/>
  <c r="E16" i="47"/>
  <c r="E18" i="25"/>
  <c r="E18" i="47"/>
  <c r="E31" i="25"/>
  <c r="E31" i="47"/>
  <c r="E32" i="47"/>
  <c r="E32" i="25"/>
  <c r="E23" i="47"/>
  <c r="E17" i="47"/>
  <c r="E27" i="47"/>
  <c r="E24" i="47"/>
  <c r="C22" i="6"/>
  <c r="D30" i="47"/>
  <c r="C19" i="2"/>
  <c r="C19" i="7"/>
  <c r="C19" i="8"/>
  <c r="C19" i="11"/>
  <c r="C22" i="17"/>
  <c r="C22" i="19"/>
  <c r="C22" i="21"/>
  <c r="C22" i="22"/>
  <c r="C22" i="26"/>
  <c r="C22" i="24"/>
  <c r="C22" i="45"/>
  <c r="C22" i="29"/>
  <c r="C22" i="30"/>
  <c r="C22" i="32"/>
  <c r="C22" i="34"/>
  <c r="C19" i="10"/>
  <c r="C22" i="23"/>
  <c r="C22" i="28"/>
  <c r="C22" i="33"/>
  <c r="C22" i="46"/>
  <c r="C22" i="11"/>
  <c r="C22" i="10"/>
  <c r="C22" i="7"/>
  <c r="C22" i="2"/>
  <c r="C15" i="10"/>
  <c r="D30" i="25"/>
  <c r="E21" i="25"/>
  <c r="C15" i="8"/>
  <c r="C22" i="8"/>
  <c r="C29" i="8"/>
  <c r="C29" i="10"/>
  <c r="C13" i="10"/>
  <c r="E30" i="25"/>
  <c r="E30" i="47"/>
  <c r="E28" i="47"/>
  <c r="E25" i="47"/>
  <c r="E21" i="47"/>
  <c r="D20" i="25"/>
  <c r="E20" i="47"/>
  <c r="D20" i="47"/>
  <c r="E20" i="25"/>
  <c r="E25" i="25"/>
  <c r="E28" i="25"/>
  <c r="E22" i="47"/>
  <c r="E19" i="25"/>
  <c r="C13" i="8"/>
  <c r="E19" i="47"/>
  <c r="D29" i="47"/>
  <c r="E22" i="25"/>
  <c r="C12" i="10"/>
  <c r="E15" i="25"/>
  <c r="D15" i="25"/>
  <c r="C12" i="8"/>
  <c r="E29" i="47"/>
  <c r="E29" i="25"/>
  <c r="E15" i="47"/>
  <c r="D33" i="47"/>
  <c r="D33" i="25"/>
  <c r="E33" i="25"/>
  <c r="E33" i="47"/>
  <c r="C12" i="22"/>
  <c r="E13" i="25"/>
  <c r="E13" i="47"/>
  <c r="E12" i="47"/>
  <c r="C14" i="47"/>
  <c r="C14" i="25"/>
  <c r="C16" i="47"/>
  <c r="C16" i="25"/>
  <c r="C18" i="47"/>
  <c r="C18" i="25"/>
  <c r="C20" i="47"/>
  <c r="C20" i="25"/>
  <c r="C22" i="47"/>
  <c r="C22" i="25"/>
  <c r="C24" i="47"/>
  <c r="C24" i="25"/>
  <c r="C26" i="47"/>
  <c r="C26" i="25"/>
  <c r="C28" i="47"/>
  <c r="C28" i="25"/>
  <c r="C30" i="47"/>
  <c r="C30" i="25"/>
  <c r="C32" i="25"/>
  <c r="C32" i="47"/>
  <c r="F32" i="47"/>
  <c r="C15" i="25"/>
  <c r="C15" i="47"/>
  <c r="C19" i="47"/>
  <c r="C19" i="25"/>
  <c r="C21" i="47"/>
  <c r="C21" i="25"/>
  <c r="C23" i="47"/>
  <c r="C23" i="25"/>
  <c r="C25" i="47"/>
  <c r="C25" i="25"/>
  <c r="C27" i="47"/>
  <c r="C27" i="25"/>
  <c r="C29" i="25"/>
  <c r="C29" i="47"/>
  <c r="C31" i="25"/>
  <c r="C31" i="47"/>
  <c r="C33" i="25"/>
  <c r="C33" i="47"/>
  <c r="D16" i="47"/>
  <c r="C17" i="25"/>
  <c r="C17" i="47"/>
  <c r="C12" i="27"/>
  <c r="C13" i="47"/>
  <c r="D27" i="25"/>
  <c r="D27" i="47"/>
  <c r="D21" i="25"/>
  <c r="D19" i="47"/>
  <c r="D19" i="25"/>
  <c r="D22" i="47"/>
  <c r="D31" i="47"/>
  <c r="D32" i="25"/>
  <c r="D32" i="47"/>
  <c r="D14" i="47"/>
  <c r="D18" i="47"/>
  <c r="D18" i="25"/>
  <c r="C13" i="25"/>
  <c r="D24" i="47"/>
  <c r="D25" i="25"/>
  <c r="D25" i="47"/>
  <c r="D28" i="25"/>
  <c r="C12" i="47"/>
  <c r="C12" i="25"/>
  <c r="D12" i="25"/>
  <c r="E12" i="25"/>
  <c r="F13" i="47"/>
  <c r="F12" i="47"/>
  <c r="D31" i="25"/>
  <c r="D28" i="47"/>
  <c r="D24" i="25"/>
  <c r="D14" i="25"/>
  <c r="D22" i="25"/>
  <c r="D21" i="47"/>
  <c r="D16" i="25"/>
  <c r="D13" i="25"/>
  <c r="D13" i="47"/>
  <c r="D12" i="47"/>
</calcChain>
</file>

<file path=xl/sharedStrings.xml><?xml version="1.0" encoding="utf-8"?>
<sst xmlns="http://schemas.openxmlformats.org/spreadsheetml/2006/main" count="1607" uniqueCount="67">
  <si>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</si>
  <si>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</si>
  <si>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</si>
  <si>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</si>
  <si>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</si>
  <si>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</si>
  <si>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</si>
  <si>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</si>
  <si>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</si>
  <si>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</si>
  <si>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</si>
  <si>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</si>
  <si>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</si>
  <si>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</si>
  <si>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</si>
  <si>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</si>
  <si>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</si>
  <si>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</si>
  <si>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</si>
  <si>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</si>
  <si>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</si>
  <si>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</si>
  <si>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</si>
  <si>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</si>
  <si>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</si>
  <si>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</si>
  <si>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</si>
  <si>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</si>
  <si>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</si>
  <si>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СВОД</t>
  </si>
  <si>
    <t>3.1. Административный персонал</t>
  </si>
  <si>
    <t>3.2. Основной персонал - учителя</t>
  </si>
  <si>
    <t xml:space="preserve"> </t>
  </si>
  <si>
    <t xml:space="preserve">  </t>
  </si>
  <si>
    <t>ГУ "Средняя школа №1 города Степняк отдела образования Района Биржан сал"</t>
  </si>
  <si>
    <t>ГУ "Средняя школа №2 им. Абая отдела образования района Биржан сал"</t>
  </si>
  <si>
    <t>ГУ "Макинская СШ отдела образования района Биржан сал"</t>
  </si>
  <si>
    <t>ГУ "Казгородокская СШ  отдел образования района Биржан сал"</t>
  </si>
  <si>
    <t>ГУ "Донская средняя школа отдела образования района Биржан сал"</t>
  </si>
  <si>
    <t>ГУ "Аманельдинская средняя школа отдела образования района Биржан сал"</t>
  </si>
  <si>
    <t>ГУ "Невская средняя школа отдела образования района Биржан сал"</t>
  </si>
  <si>
    <t>ГУ "Средняя школа им.Шарапи Альжанова отдела образования района Биржан сал"</t>
  </si>
  <si>
    <t>ГУ "Енбекшильдерская средняя школа отдела образования района Биржан сал""</t>
  </si>
  <si>
    <t>ГУ "Буландинская средняя школа отдела образования района Биржан сал"</t>
  </si>
  <si>
    <t>ГУ "Когамская средеяя школа отдела образование района Биржан сал"</t>
  </si>
  <si>
    <t>ГУ "Бирсуатская средняя школа отдела образования района Биржан сал "</t>
  </si>
  <si>
    <t>ГУ "Кенащинская средняя школа отдела образования района Биржан сал"</t>
  </si>
  <si>
    <t>ГУ "Мамайская основная школа отдела образования района Биржан сал"</t>
  </si>
  <si>
    <t>ГУ "Заураловская основная школа отдела образования района Биржан сал"</t>
  </si>
  <si>
    <t>ГУ "Макпальская основная школа отдела образования района Биржан сал"</t>
  </si>
  <si>
    <t>ГУ "Баймурзинская основная школа отдела образования района Биржан сал"</t>
  </si>
  <si>
    <t>ГУ "Советская основная школа отдела образования района Биржан сал"</t>
  </si>
  <si>
    <t>ГУ "Заозерновская основная школа отдела образования района Биржан сал"</t>
  </si>
  <si>
    <t>ГУ "Кызыл-Уюмская основная школа отдела образования района Биржан сал"</t>
  </si>
  <si>
    <t>ГУ "Яблоновская основная школа отдела образования района Биржан сал"</t>
  </si>
  <si>
    <t>ГУ "Алгинская основная школа отдела образования района Биржан сал"</t>
  </si>
  <si>
    <t>ГУ "Краснофлотская основная школа отдела образования района Биржан сал"</t>
  </si>
  <si>
    <t>ГУ "Карловская начальняя школа отдела образования Района Биржан сал"</t>
  </si>
  <si>
    <t>ГУ "Каратальская начальня школа отдела образования района Биржан сал"</t>
  </si>
  <si>
    <t>ГУ "Трудовая  начальная школа отдела образования района Биржан сал"</t>
  </si>
  <si>
    <t>ГУ "Джукейская начальная школа отдела образования района Биржан сал"</t>
  </si>
  <si>
    <r>
      <t xml:space="preserve">3.3. Прочий педагогический персонал 
</t>
    </r>
    <r>
      <rPr>
        <b/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</si>
  <si>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средний расход на 1-го обучающегося В ГОД</t>
  </si>
  <si>
    <t>2020 год</t>
  </si>
  <si>
    <t>по состоянию на "1 " мая 2020 г.</t>
  </si>
  <si>
    <t>по состоянию на "1 " октября 2020 г.</t>
  </si>
  <si>
    <t>по состоянию на "31 " декабря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</si>
</sst>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b/>
      <i/>
      <sz val="14"/>
      <color theme="1"/>
      <name val="Arial Narrow"/>
      <family val="2"/>
      <charset val="204"/>
    </font>
    <font>
      <b/>
      <i/>
      <sz val="12"/>
      <color theme="1"/>
      <name val="Arial Narrow"/>
      <family val="2"/>
      <charset val="204"/>
    </font>
    <font>
      <b/>
      <i/>
      <sz val="10"/>
      <color theme="1"/>
      <name val="Arial Narrow"/>
      <family val="2"/>
      <charset val="204"/>
    </font>
    <font>
      <sz val="11"/>
      <color theme="1"/>
      <name val="Calibri"/>
      <family val="2"/>
      <scheme val="minor"/>
    </font>
    <font>
      <b/>
      <i/>
      <sz val="16"/>
      <color theme="1"/>
      <name val="Arial Narrow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164" fontId="2" fillId="0" borderId="0" xfId="0" applyNumberFormat="1" applyFont="1"/>
    <xf numFmtId="164" fontId="2" fillId="0" borderId="2" xfId="0" applyNumberFormat="1" applyFont="1" applyBorder="1" applyAlignment="1">
      <alignment horizontal="center"/>
    </xf>
    <xf numFmtId="0" fontId="1" fillId="2" borderId="2" xfId="0" applyFont="1" applyFill="1" applyBorder="1"/>
    <xf numFmtId="0" fontId="5" fillId="2" borderId="2" xfId="0" applyFont="1" applyFill="1" applyBorder="1" applyAlignment="1">
      <alignment horizontal="center" vertical="center" wrapText="1"/>
    </xf>
    <xf numFmtId="0" fontId="2" fillId="2" borderId="0" xfId="0" applyFont="1" applyFill="1"/>
    <xf numFmtId="0" fontId="4" fillId="2" borderId="2" xfId="0" applyFont="1" applyFill="1" applyBorder="1"/>
    <xf numFmtId="0" fontId="5" fillId="2" borderId="2" xfId="0" applyFont="1" applyFill="1" applyBorder="1"/>
    <xf numFmtId="0" fontId="2" fillId="2" borderId="2" xfId="0" applyFont="1" applyFill="1" applyBorder="1"/>
    <xf numFmtId="0" fontId="3" fillId="2" borderId="2" xfId="0" applyFont="1" applyFill="1" applyBorder="1"/>
    <xf numFmtId="0" fontId="5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wrapText="1"/>
    </xf>
    <xf numFmtId="164" fontId="2" fillId="2" borderId="0" xfId="0" applyNumberFormat="1" applyFont="1" applyFill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164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/>
    </xf>
    <xf numFmtId="1" fontId="2" fillId="0" borderId="0" xfId="0" applyNumberFormat="1" applyFont="1"/>
    <xf numFmtId="1" fontId="1" fillId="0" borderId="2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2" fillId="2" borderId="2" xfId="0" applyNumberFormat="1" applyFont="1" applyFill="1" applyBorder="1"/>
    <xf numFmtId="164" fontId="2" fillId="0" borderId="0" xfId="0" applyNumberFormat="1" applyFont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164" fontId="2" fillId="0" borderId="2" xfId="0" applyNumberFormat="1" applyFont="1" applyFill="1" applyBorder="1"/>
    <xf numFmtId="164" fontId="2" fillId="3" borderId="2" xfId="0" applyNumberFormat="1" applyFont="1" applyFill="1" applyBorder="1" applyAlignment="1">
      <alignment horizontal="center"/>
    </xf>
    <xf numFmtId="1" fontId="1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2" fontId="2" fillId="0" borderId="2" xfId="0" applyNumberFormat="1" applyFont="1" applyFill="1" applyBorder="1"/>
    <xf numFmtId="0" fontId="8" fillId="0" borderId="2" xfId="0" applyFont="1" applyBorder="1"/>
    <xf numFmtId="0" fontId="9" fillId="0" borderId="2" xfId="0" applyFont="1" applyBorder="1"/>
    <xf numFmtId="0" fontId="9" fillId="0" borderId="2" xfId="0" applyFont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165" fontId="1" fillId="0" borderId="2" xfId="1" applyNumberFormat="1" applyFont="1" applyBorder="1" applyAlignment="1">
      <alignment horizontal="center"/>
    </xf>
    <xf numFmtId="164" fontId="1" fillId="0" borderId="2" xfId="0" applyNumberFormat="1" applyFont="1" applyBorder="1"/>
    <xf numFmtId="164" fontId="1" fillId="3" borderId="2" xfId="0" applyNumberFormat="1" applyFont="1" applyFill="1" applyBorder="1" applyAlignment="1">
      <alignment horizontal="center"/>
    </xf>
    <xf numFmtId="165" fontId="1" fillId="4" borderId="2" xfId="1" applyNumberFormat="1" applyFont="1" applyFill="1" applyBorder="1" applyAlignment="1">
      <alignment horizontal="center"/>
    </xf>
    <xf numFmtId="1" fontId="1" fillId="4" borderId="2" xfId="0" applyNumberFormat="1" applyFont="1" applyFill="1" applyBorder="1" applyAlignment="1">
      <alignment horizontal="center"/>
    </xf>
    <xf numFmtId="165" fontId="2" fillId="0" borderId="2" xfId="1" applyNumberFormat="1" applyFont="1" applyBorder="1" applyAlignment="1">
      <alignment horizontal="center"/>
    </xf>
    <xf numFmtId="164" fontId="1" fillId="5" borderId="2" xfId="0" applyNumberFormat="1" applyFont="1" applyFill="1" applyBorder="1"/>
    <xf numFmtId="2" fontId="2" fillId="2" borderId="2" xfId="0" applyNumberFormat="1" applyFont="1" applyFill="1" applyBorder="1" applyAlignment="1">
      <alignment horizontal="center"/>
    </xf>
    <xf numFmtId="165" fontId="11" fillId="0" borderId="2" xfId="1" applyNumberFormat="1" applyFont="1" applyBorder="1" applyAlignment="1">
      <alignment horizontal="center"/>
    </xf>
    <xf numFmtId="1" fontId="1" fillId="5" borderId="2" xfId="0" applyNumberFormat="1" applyFont="1" applyFill="1" applyBorder="1" applyAlignment="1">
      <alignment horizontal="center"/>
    </xf>
    <xf numFmtId="164" fontId="1" fillId="5" borderId="2" xfId="0" applyNumberFormat="1" applyFont="1" applyFill="1" applyBorder="1" applyAlignment="1">
      <alignment horizontal="center"/>
    </xf>
    <xf numFmtId="164" fontId="1" fillId="6" borderId="2" xfId="0" applyNumberFormat="1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165" fontId="1" fillId="6" borderId="2" xfId="1" applyNumberFormat="1" applyFont="1" applyFill="1" applyBorder="1" applyAlignment="1">
      <alignment horizontal="center"/>
    </xf>
    <xf numFmtId="0" fontId="1" fillId="7" borderId="2" xfId="0" applyFont="1" applyFill="1" applyBorder="1"/>
    <xf numFmtId="0" fontId="1" fillId="7" borderId="2" xfId="0" applyFont="1" applyFill="1" applyBorder="1" applyAlignment="1">
      <alignment wrapText="1"/>
    </xf>
    <xf numFmtId="2" fontId="2" fillId="2" borderId="2" xfId="0" applyNumberFormat="1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 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 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 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 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 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 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 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 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 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 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 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 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3"/>
  <sheetViews>
    <sheetView workbookViewId="0">
      <selection activeCell="D13" sqref="D13"/>
    </sheetView>
  </sheetViews>
  <sheetFormatPr defaultColWidth="9.14453125" defaultRowHeight="19.5" x14ac:dyDescent="0.2"/>
  <cols>
    <col min="1" max="1" width="67.796875" style="2" customWidth="1"/>
    <col min="2" max="2" width="9.14453125" style="3"/>
    <col min="3" max="3" width="15.46875" style="34" customWidth="1"/>
    <col min="4" max="4" width="16.0078125" style="34" customWidth="1"/>
    <col min="5" max="5" width="14.390625" style="34" customWidth="1"/>
    <col min="6" max="6" width="16.0078125" style="2" customWidth="1"/>
    <col min="7" max="7" width="11.97265625" style="2" customWidth="1"/>
    <col min="8" max="16384" width="9.14453125" style="2"/>
  </cols>
  <sheetData>
    <row r="1" spans="1:6" x14ac:dyDescent="0.2">
      <c r="A1" s="79" t="s">
        <v>15</v>
      </c>
      <c r="B1" s="79"/>
      <c r="C1" s="79"/>
      <c r="D1" s="79"/>
      <c r="E1" s="79"/>
    </row>
    <row r="2" spans="1:6" x14ac:dyDescent="0.2">
      <c r="A2" s="79" t="s">
        <v>64</v>
      </c>
      <c r="B2" s="79"/>
      <c r="C2" s="79"/>
      <c r="D2" s="79"/>
      <c r="E2" s="79"/>
    </row>
    <row r="3" spans="1:6" x14ac:dyDescent="0.2">
      <c r="A3" s="1"/>
    </row>
    <row r="4" spans="1:6" x14ac:dyDescent="0.2">
      <c r="A4" s="80" t="s">
        <v>29</v>
      </c>
      <c r="B4" s="80"/>
      <c r="C4" s="80"/>
      <c r="D4" s="80"/>
      <c r="E4" s="80"/>
    </row>
    <row r="5" spans="1:6" ht="15.75" customHeight="1" x14ac:dyDescent="0.2">
      <c r="A5" s="81" t="s">
        <v>16</v>
      </c>
      <c r="B5" s="81"/>
      <c r="C5" s="81"/>
      <c r="D5" s="81"/>
      <c r="E5" s="81"/>
    </row>
    <row r="6" spans="1:6" x14ac:dyDescent="0.2">
      <c r="A6" s="4"/>
    </row>
    <row r="7" spans="1:6" x14ac:dyDescent="0.2">
      <c r="A7" s="12" t="s">
        <v>17</v>
      </c>
    </row>
    <row r="8" spans="1:6" x14ac:dyDescent="0.2">
      <c r="A8" s="1"/>
    </row>
    <row r="9" spans="1:6" x14ac:dyDescent="0.2">
      <c r="A9" s="82" t="s">
        <v>28</v>
      </c>
      <c r="B9" s="83" t="s">
        <v>18</v>
      </c>
      <c r="C9" s="84" t="s">
        <v>63</v>
      </c>
      <c r="D9" s="84"/>
      <c r="E9" s="84"/>
    </row>
    <row r="10" spans="1:6" ht="37.5" x14ac:dyDescent="0.2">
      <c r="A10" s="82"/>
      <c r="B10" s="83"/>
      <c r="C10" s="35" t="s">
        <v>19</v>
      </c>
      <c r="D10" s="35" t="s">
        <v>20</v>
      </c>
      <c r="E10" s="45" t="s">
        <v>14</v>
      </c>
    </row>
    <row r="11" spans="1:6" x14ac:dyDescent="0.2">
      <c r="A11" s="5" t="s">
        <v>21</v>
      </c>
      <c r="B11" s="6" t="s">
        <v>10</v>
      </c>
      <c r="C11" s="37">
        <f>'СШ №1'!C11+'СШ №2'!C11+'Макинская СШ'!C11+'Казгородокска СШ '!C11+'Донская СШ'!C11+'Амангельдинская СШ'!C11+'Невская СШ'!C11+'Саулинская СШ'!C11+'Енбекшильдерская СШ'!C11+'Буландинская СШ'!C11+'Когамская СШ'!C11+'Бирсуатская СШ'!C11+'Кенащинская СШ'!C11+'Мамайская ОШ'!C11+'Заураловская ОШ'!C11+'Макпальская ОШ'!C11+'Баймурзинская ОШ'!C11+'Советская ОШ'!C11+'Заозерновская ОШ'!C11+'Кызыл-Уюмская ОШ'!C11+'Яблоновская ОШ'!C11+'Алгинская ОШ'!C11+'Краснофлотская ОШ'!C11+'Кудку агашСШ'!C11+'Каратальская НШ'!C11+'Джукейская НШ'!C11+'Трудовая НШ'!C11</f>
        <v>2329</v>
      </c>
      <c r="D11" s="37">
        <f>'СШ №1'!D11+'СШ №2'!D11+'Макинская СШ'!D11+'Казгородокска СШ '!D11+'Донская СШ'!D11+'Амангельдинская СШ'!D11+'Невская СШ'!D11+'Саулинская СШ'!D11+'Енбекшильдерская СШ'!D11+'Буландинская СШ'!D11+'Когамская СШ'!D11+'Бирсуатская СШ'!D11+'Кенащинская СШ'!D11+'Мамайская ОШ'!D11+'Заураловская ОШ'!D11+'Макпальская ОШ'!D11+'Баймурзинская ОШ'!D11+'Советская ОШ'!D11+'Заозерновская ОШ'!D11+'Кызыл-Уюмская ОШ'!D11+'Яблоновская ОШ'!D11+'Алгинская ОШ'!D11+'Краснофлотская ОШ'!D11+'Кудку агашСШ'!D11+'Каратальская НШ'!D11+'Джукейская НШ'!D11+'Трудовая НШ'!D11</f>
        <v>2329</v>
      </c>
      <c r="E11" s="37"/>
      <c r="F11" s="2">
        <v>2308</v>
      </c>
    </row>
    <row r="12" spans="1:6" x14ac:dyDescent="0.2">
      <c r="A12" s="9" t="s">
        <v>24</v>
      </c>
      <c r="B12" s="6" t="s">
        <v>2</v>
      </c>
      <c r="C12" s="44">
        <f>(C13-C32)/C11</f>
        <v>1040.3761153714036</v>
      </c>
      <c r="D12" s="44">
        <f t="shared" ref="D12:F12" si="0">(D13-D32)/D11</f>
        <v>1040.3761153714036</v>
      </c>
      <c r="E12" s="37">
        <f>'СШ №1'!E12+'СШ №2'!E12+'Макинская СШ'!E12+'Казгородокска СШ '!E12+'Донская СШ'!E12+'Амангельдинская СШ'!E12+'Невская СШ'!E12+'Саулинская СШ'!E12+'Енбекшильдерская СШ'!E12+'Буландинская СШ'!E12+'Когамская СШ'!E12+'Бирсуатская СШ'!E12+'Кенащинская СШ'!E12+'Мамайская ОШ'!E12+'Заураловская ОШ'!E12+'Макпальская ОШ'!E12+'Баймурзинская ОШ'!E12+'Советская ОШ'!E12+'Заозерновская ОШ'!E12+'Кызыл-Уюмская ОШ'!E12+'Яблоновская ОШ'!E12+'Алгинская ОШ'!E12+'Краснофлотская ОШ'!E12+'Кудку агашСШ'!E12+'Каратальская НШ'!E12+'Джукейская НШ'!E12+'Трудовая НШ'!E12</f>
        <v>44621.918850612456</v>
      </c>
      <c r="F12" s="44">
        <f t="shared" si="0"/>
        <v>1049.8422758665511</v>
      </c>
    </row>
    <row r="13" spans="1:6" ht="21" x14ac:dyDescent="0.25">
      <c r="A13" s="5" t="s">
        <v>11</v>
      </c>
      <c r="B13" s="6" t="s">
        <v>2</v>
      </c>
      <c r="C13" s="70">
        <f>'СШ №1'!C13+'СШ №2'!C13+'Макинская СШ'!C13+'Казгородокска СШ '!C13+'Донская СШ'!C13+'Амангельдинская СШ'!C13+'Невская СШ'!C13+'Саулинская СШ'!C13+'Енбекшильдерская СШ'!C13+'Буландинская СШ'!C13+'Когамская СШ'!C13+'Бирсуатская СШ'!C13+'Кенащинская СШ'!C13+'Мамайская ОШ'!C13+'Заураловская ОШ'!C13+'Макпальская ОШ'!C13+'Баймурзинская ОШ'!C13+'Советская ОШ'!C13+'Заозерновская ОШ'!C13+'Кызыл-Уюмская ОШ'!C13+'Яблоновская ОШ'!C13+'Алгинская ОШ'!C13+'Краснофлотская ОШ'!C13+'Кудку агашСШ'!C13+'Каратальская НШ'!C13+'Джукейская НШ'!C13+'Трудовая НШ'!C13</f>
        <v>2828212.572699999</v>
      </c>
      <c r="D13" s="70">
        <f>'СШ №1'!D13+'СШ №2'!D13+'Макинская СШ'!D13+'Казгородокска СШ '!D13+'Донская СШ'!D13+'Амангельдинская СШ'!D13+'Невская СШ'!D13+'Саулинская СШ'!D13+'Енбекшильдерская СШ'!D13+'Буландинская СШ'!D13+'Когамская СШ'!D13+'Бирсуатская СШ'!D13+'Кенащинская СШ'!D13+'Мамайская ОШ'!D13+'Заураловская ОШ'!D13+'Макпальская ОШ'!D13+'Баймурзинская ОШ'!D13+'Советская ОШ'!D13+'Заозерновская ОШ'!D13+'Кызыл-Уюмская ОШ'!D13+'Яблоновская ОШ'!D13+'Алгинская ОШ'!D13+'Краснофлотская ОШ'!D13+'Кудку агашСШ'!D13+'Каратальская НШ'!D13+'Джукейская НШ'!D13+'Трудовая НШ'!D13</f>
        <v>2845212.572699999</v>
      </c>
      <c r="E13" s="70">
        <f>'СШ №1'!E13+'СШ №2'!E13+'Макинская СШ'!E13+'Казгородокска СШ '!E13+'Донская СШ'!E13+'Амангельдинская СШ'!E13+'Невская СШ'!E13+'Саулинская СШ'!E13+'Енбекшильдерская СШ'!E13+'Буландинская СШ'!E13+'Когамская СШ'!E13+'Бирсуатская СШ'!E13+'Кенащинская СШ'!E13+'Мамайская ОШ'!E13+'Заураловская ОШ'!E13+'Макпальская ОШ'!E13+'Баймурзинская ОШ'!E13+'Советская ОШ'!E13+'Заозерновская ОШ'!E13+'Кызыл-Уюмская ОШ'!E13+'Яблоновская ОШ'!E13+'Алгинская ОШ'!E13+'Краснофлотская ОШ'!E13+'Кудку агашСШ'!E13+'Каратальская НШ'!E13+'Джукейская НШ'!E13+'Трудовая НШ'!E13</f>
        <v>2845212.572699999</v>
      </c>
      <c r="F13" s="34">
        <f>C17+C20+C23+C26+C29+C30+C31+C32+C33</f>
        <v>2828212.5726999999</v>
      </c>
    </row>
    <row r="14" spans="1:6" x14ac:dyDescent="0.2">
      <c r="A14" s="7" t="s">
        <v>0</v>
      </c>
      <c r="B14" s="8"/>
      <c r="C14" s="67">
        <f>'СШ №1'!C14+'СШ №2'!C14+'Макинская СШ'!C14+'Казгородокска СШ '!C14+'Донская СШ'!C14+'Амангельдинская СШ'!C14+'Невская СШ'!C14+'Саулинская СШ'!C14+'Енбекшильдерская СШ'!C14+'Буландинская СШ'!C14+'Когамская СШ'!C14+'Бирсуатская СШ'!C14+'Кенащинская СШ'!C14+'Мамайская ОШ'!C14+'Заураловская ОШ'!C14+'Макпальская ОШ'!C14+'Баймурзинская ОШ'!C14+'Советская ОШ'!C14+'Заозерновская ОШ'!C14+'Кызыл-Уюмская ОШ'!C14+'Яблоновская ОШ'!C14+'Алгинская ОШ'!C14+'Краснофлотская ОШ'!C14+'Кудку агашСШ'!C14+'Каратальская НШ'!C14+'Джукейская НШ'!C14+'Трудовая НШ'!C14</f>
        <v>0</v>
      </c>
      <c r="D14" s="67">
        <f>'СШ №1'!D14+'СШ №2'!D14+'Макинская СШ'!D14+'Казгородокска СШ '!D14+'Донская СШ'!D14+'Амангельдинская СШ'!D14+'Невская СШ'!D14+'Саулинская СШ'!D14+'Енбекшильдерская СШ'!D14+'Буландинская СШ'!D14+'Когамская СШ'!D14+'Бирсуатская СШ'!D14+'Кенащинская СШ'!D14+'Мамайская ОШ'!D14+'Заураловская ОШ'!D14+'Макпальская ОШ'!D14+'Баймурзинская ОШ'!D14+'Советская ОШ'!D14+'Заозерновская ОШ'!D14+'Кызыл-Уюмская ОШ'!D14+'Яблоновская ОШ'!D14+'Алгинская ОШ'!D14+'Краснофлотская ОШ'!D14+'Кудку агашСШ'!D14+'Каратальская НШ'!D14+'Джукейская НШ'!D14+'Трудовая НШ'!D14</f>
        <v>9</v>
      </c>
      <c r="E14" s="67">
        <f>'СШ №1'!E14+'СШ №2'!E14+'Макинская СШ'!E14+'Казгородокска СШ '!E14+'Донская СШ'!E14+'Амангельдинская СШ'!E14+'Невская СШ'!E14+'Саулинская СШ'!E14+'Енбекшильдерская СШ'!E14+'Буландинская СШ'!E14+'Когамская СШ'!E14+'Бирсуатская СШ'!E14+'Кенащинская СШ'!E14+'Мамайская ОШ'!E14+'Заураловская ОШ'!E14+'Макпальская ОШ'!E14+'Баймурзинская ОШ'!E14+'Советская ОШ'!E14+'Заозерновская ОШ'!E14+'Кызыл-Уюмская ОШ'!E14+'Яблоновская ОШ'!E14+'Алгинская ОШ'!E14+'Краснофлотская ОШ'!E14+'Кудку агашСШ'!E14+'Каратальская НШ'!E14+'Джукейская НШ'!E14+'Трудовая НШ'!E14</f>
        <v>18</v>
      </c>
    </row>
    <row r="15" spans="1:6" x14ac:dyDescent="0.2">
      <c r="A15" s="5" t="s">
        <v>12</v>
      </c>
      <c r="B15" s="6" t="s">
        <v>2</v>
      </c>
      <c r="C15" s="71">
        <f>'СШ №1'!C15+'СШ №2'!C15+'Макинская СШ'!C15+'Казгородокска СШ '!C15+'Донская СШ'!C15+'Амангельдинская СШ'!C15+'Невская СШ'!C15+'Саулинская СШ'!C15+'Енбекшильдерская СШ'!C15+'Буландинская СШ'!C15+'Когамская СШ'!C15+'Бирсуатская СШ'!C15+'Кенащинская СШ'!C15+'Мамайская ОШ'!C15+'Заураловская ОШ'!C15+'Макпальская ОШ'!C15+'Баймурзинская ОШ'!C15+'Советская ОШ'!C15+'Заозерновская ОШ'!C15+'Кызыл-Уюмская ОШ'!C15+'Яблоновская ОШ'!C15+'Алгинская ОШ'!C15+'Краснофлотская ОШ'!C15+'Кудку агашСШ'!C15+'Каратальская НШ'!C15+'Джукейская НШ'!C15+'Трудовая НШ'!C15</f>
        <v>1896065.4000000001</v>
      </c>
      <c r="D15" s="71">
        <f>'СШ №1'!D15+'СШ №2'!D15+'Макинская СШ'!D15+'Казгородокска СШ '!D15+'Донская СШ'!D15+'Амангельдинская СШ'!D15+'Невская СШ'!D15+'Саулинская СШ'!D15+'Енбекшильдерская СШ'!D15+'Буландинская СШ'!D15+'Когамская СШ'!D15+'Бирсуатская СШ'!D15+'Кенащинская СШ'!D15+'Мамайская ОШ'!D15+'Заураловская ОШ'!D15+'Макпальская ОШ'!D15+'Баймурзинская ОШ'!D15+'Советская ОШ'!D15+'Заозерновская ОШ'!D15+'Кызыл-Уюмская ОШ'!D15+'Яблоновская ОШ'!D15+'Алгинская ОШ'!D15+'Краснофлотская ОШ'!D15+'Кудку агашСШ'!D15+'Каратальская НШ'!D15+'Джукейская НШ'!D15+'Трудовая НШ'!D15</f>
        <v>1896065.4000000001</v>
      </c>
      <c r="E15" s="47">
        <f>'СШ №1'!E15+'СШ №2'!E15+'Макинская СШ'!E15+'Казгородокска СШ '!E15+'Донская СШ'!E15+'Амангельдинская СШ'!E15+'Невская СШ'!E15+'Саулинская СШ'!E15+'Енбекшильдерская СШ'!E15+'Буландинская СШ'!E15+'Когамская СШ'!E15+'Бирсуатская СШ'!E15+'Кенащинская СШ'!E15+'Мамайская ОШ'!E15+'Заураловская ОШ'!E15+'Макпальская ОШ'!E15+'Баймурзинская ОШ'!E15+'Советская ОШ'!E15+'Заозерновская ОШ'!E15+'Кызыл-Уюмская ОШ'!E15+'Яблоновская ОШ'!E15+'Алгинская ОШ'!E15+'Краснофлотская ОШ'!E15+'Кудку агашСШ'!E15+'Каратальская НШ'!E15+'Джукейская НШ'!E15+'Трудовая НШ'!E15</f>
        <v>1896065.4000000001</v>
      </c>
    </row>
    <row r="16" spans="1:6" x14ac:dyDescent="0.2">
      <c r="A16" s="53" t="s">
        <v>1</v>
      </c>
      <c r="B16" s="54"/>
      <c r="C16" s="47">
        <f>'СШ №1'!C16+'СШ №2'!C16+'Макинская СШ'!C16+'Казгородокска СШ '!C16+'Донская СШ'!C16+'Амангельдинская СШ'!C16+'Невская СШ'!C16+'Саулинская СШ'!C16+'Енбекшильдерская СШ'!C16+'Буландинская СШ'!C16+'Когамская СШ'!C16+'Бирсуатская СШ'!C16+'Кенащинская СШ'!C16+'Мамайская ОШ'!C16+'Заураловская ОШ'!C16+'Макпальская ОШ'!C16+'Баймурзинская ОШ'!C16+'Советская ОШ'!C16+'Заозерновская ОШ'!C16+'Кызыл-Уюмская ОШ'!C16+'Яблоновская ОШ'!C16+'Алгинская ОШ'!C16+'Краснофлотская ОШ'!C16+'Кудку агашСШ'!C16+'Каратальская НШ'!C16+'Джукейская НШ'!C16+'Трудовая НШ'!C16</f>
        <v>0</v>
      </c>
      <c r="D16" s="47">
        <f>'СШ №1'!D16+'СШ №2'!D16+'Макинская СШ'!D16+'Казгородокска СШ '!D16+'Донская СШ'!D16+'Амангельдинская СШ'!D16+'Невская СШ'!D16+'Саулинская СШ'!D16+'Енбекшильдерская СШ'!D16+'Буландинская СШ'!D16+'Когамская СШ'!D16+'Бирсуатская СШ'!D16+'Кенащинская СШ'!D16+'Мамайская ОШ'!D16+'Заураловская ОШ'!D16+'Макпальская ОШ'!D16+'Баймурзинская ОШ'!D16+'Советская ОШ'!D16+'Заозерновская ОШ'!D16+'Кызыл-Уюмская ОШ'!D16+'Яблоновская ОШ'!D16+'Алгинская ОШ'!D16+'Краснофлотская ОШ'!D16+'Кудку агашСШ'!D16+'Каратальская НШ'!D16+'Джукейская НШ'!D16+'Трудовая НШ'!D16</f>
        <v>0</v>
      </c>
      <c r="E16" s="47">
        <f>'СШ №1'!E16+'СШ №2'!E16+'Макинская СШ'!E16+'Казгородокска СШ '!E16+'Донская СШ'!E16+'Амангельдинская СШ'!E16+'Невская СШ'!E16+'Саулинская СШ'!E16+'Енбекшильдерская СШ'!E16+'Буландинская СШ'!E16+'Когамская СШ'!E16+'Бирсуатская СШ'!E16+'Кенащинская СШ'!E16+'Мамайская ОШ'!E16+'Заураловская ОШ'!E16+'Макпальская ОШ'!E16+'Баймурзинская ОШ'!E16+'Советская ОШ'!E16+'Заозерновская ОШ'!E16+'Кызыл-Уюмская ОШ'!E16+'Яблоновская ОШ'!E16+'Алгинская ОШ'!E16+'Краснофлотская ОШ'!E16+'Кудку агашСШ'!E16+'Каратальская НШ'!E16+'Джукейская НШ'!E16+'Трудовая НШ'!E16</f>
        <v>0</v>
      </c>
    </row>
    <row r="17" spans="1:6" ht="24.75" x14ac:dyDescent="0.2">
      <c r="A17" s="5" t="s">
        <v>13</v>
      </c>
      <c r="B17" s="55" t="s">
        <v>2</v>
      </c>
      <c r="C17" s="47">
        <f>'СШ №1'!C17+'СШ №2'!C17+'Макинская СШ'!C17+'Казгородокска СШ '!C17+'Донская СШ'!C17+'Амангельдинская СШ'!C17+'Невская СШ'!C17+'Саулинская СШ'!C17+'Енбекшильдерская СШ'!C17+'Буландинская СШ'!C17+'Когамская СШ'!C17+'Бирсуатская СШ'!C17+'Кенащинская СШ'!C17+'Мамайская ОШ'!C17+'Заураловская ОШ'!C17+'Макпальская ОШ'!C17+'Баймурзинская ОШ'!C17+'Советская ОШ'!C17+'Заозерновская ОШ'!C17+'Кызыл-Уюмская ОШ'!C17+'Яблоновская ОШ'!C17+'Алгинская ОШ'!C17+'Краснофлотская ОШ'!C17+'Кудку агашСШ'!C17+'Каратальская НШ'!C17+'Джукейская НШ'!C17+'Трудовая НШ'!C17</f>
        <v>131818.4</v>
      </c>
      <c r="D17" s="47">
        <f>'СШ №1'!D17+'СШ №2'!D17+'Макинская СШ'!D17+'Казгородокска СШ '!D17+'Донская СШ'!D17+'Амангельдинская СШ'!D17+'Невская СШ'!D17+'Саулинская СШ'!D17+'Енбекшильдерская СШ'!D17+'Буландинская СШ'!D17+'Когамская СШ'!D17+'Бирсуатская СШ'!D17+'Кенащинская СШ'!D17+'Мамайская ОШ'!D17+'Заураловская ОШ'!D17+'Макпальская ОШ'!D17+'Баймурзинская ОШ'!D17+'Советская ОШ'!D17+'Заозерновская ОШ'!D17+'Кызыл-Уюмская ОШ'!D17+'Яблоновская ОШ'!D17+'Алгинская ОШ'!D17+'Краснофлотская ОШ'!D17+'Кудку агашСШ'!D17+'Каратальская НШ'!D17+'Джукейская НШ'!D17+'Трудовая НШ'!D17</f>
        <v>131818.4</v>
      </c>
      <c r="E17" s="47">
        <f>'СШ №1'!E17+'СШ №2'!E17+'Макинская СШ'!E17+'Казгородокска СШ '!E17+'Донская СШ'!E17+'Амангельдинская СШ'!E17+'Невская СШ'!E17+'Саулинская СШ'!E17+'Енбекшильдерская СШ'!E17+'Буландинская СШ'!E17+'Когамская СШ'!E17+'Бирсуатская СШ'!E17+'Кенащинская СШ'!E17+'Мамайская ОШ'!E17+'Заураловская ОШ'!E17+'Макпальская ОШ'!E17+'Баймурзинская ОШ'!E17+'Советская ОШ'!E17+'Заозерновская ОШ'!E17+'Кызыл-Уюмская ОШ'!E17+'Яблоновская ОШ'!E17+'Алгинская ОШ'!E17+'Краснофлотская ОШ'!E17+'Кудку агашСШ'!E17+'Каратальская НШ'!E17+'Джукейская НШ'!E17+'Трудовая НШ'!E17</f>
        <v>131818.4</v>
      </c>
    </row>
    <row r="18" spans="1:6" x14ac:dyDescent="0.2">
      <c r="A18" s="9" t="s">
        <v>4</v>
      </c>
      <c r="B18" s="10" t="s">
        <v>3</v>
      </c>
      <c r="C18" s="49">
        <f>'СШ №1'!C18+'СШ №2'!C18+'Макинская СШ'!C18+'Казгородокска СШ '!C18+'Донская СШ'!C18+'Амангельдинская СШ'!C18+'Невская СШ'!C18+'Саулинская СШ'!C18+'Енбекшильдерская СШ'!C18+'Буландинская СШ'!C18+'Когамская СШ'!C18+'Бирсуатская СШ'!C18+'Кенащинская СШ'!C18+'Мамайская ОШ'!C18+'Заураловская ОШ'!C18+'Макпальская ОШ'!C18+'Баймурзинская ОШ'!C18+'Советская ОШ'!C18+'Заозерновская ОШ'!C18+'Кызыл-Уюмская ОШ'!C18+'Яблоновская ОШ'!C18+'Алгинская ОШ'!C18+'Краснофлотская ОШ'!C18+'Кудку агашСШ'!C18+'Каратальская НШ'!C18+'Джукейская НШ'!C18+'Трудовая НШ'!C18</f>
        <v>71.25</v>
      </c>
      <c r="D18" s="49">
        <f>'СШ №1'!D18+'СШ №2'!D18+'Макинская СШ'!D18+'Казгородокска СШ '!D18+'Донская СШ'!D18+'Амангельдинская СШ'!D18+'Невская СШ'!D18+'Саулинская СШ'!D18+'Енбекшильдерская СШ'!D18+'Буландинская СШ'!D18+'Когамская СШ'!D18+'Бирсуатская СШ'!D18+'Кенащинская СШ'!D18+'Мамайская ОШ'!D18+'Заураловская ОШ'!D18+'Макпальская ОШ'!D18+'Баймурзинская ОШ'!D18+'Советская ОШ'!D18+'Заозерновская ОШ'!D18+'Кызыл-Уюмская ОШ'!D18+'Яблоновская ОШ'!D18+'Алгинская ОШ'!D18+'Краснофлотская ОШ'!D18+'Кудку агашСШ'!D18+'Каратальская НШ'!D18+'Джукейская НШ'!D18+'Трудовая НШ'!D18</f>
        <v>71.25</v>
      </c>
      <c r="E18" s="49">
        <f>'СШ №1'!E18+'СШ №2'!E18+'Макинская СШ'!E18+'Казгородокска СШ '!E18+'Донская СШ'!E18+'Амангельдинская СШ'!E18+'Невская СШ'!E18+'Саулинская СШ'!E18+'Енбекшильдерская СШ'!E18+'Буландинская СШ'!E18+'Когамская СШ'!E18+'Бирсуатская СШ'!E18+'Кенащинская СШ'!E18+'Мамайская ОШ'!E18+'Заураловская ОШ'!E18+'Макпальская ОШ'!E18+'Баймурзинская ОШ'!E18+'Советская ОШ'!E18+'Заозерновская ОШ'!E18+'Кызыл-Уюмская ОШ'!E18+'Яблоновская ОШ'!E18+'Алгинская ОШ'!E18+'Краснофлотская ОШ'!E18+'Кудку агашСШ'!E18+'Каратальская НШ'!E18+'Джукейская НШ'!E18+'Трудовая НШ'!E18</f>
        <v>71.25</v>
      </c>
    </row>
    <row r="19" spans="1:6" ht="21.95" customHeight="1" x14ac:dyDescent="0.2">
      <c r="A19" s="9" t="s">
        <v>26</v>
      </c>
      <c r="B19" s="6" t="s">
        <v>27</v>
      </c>
      <c r="C19" s="37">
        <f>('СШ №1'!C19+'СШ №2'!C19+'Макинская СШ'!C19+'Казгородокска СШ '!C19+'Донская СШ'!C19+'Амангельдинская СШ'!C19+'Невская СШ'!C19+'Саулинская СШ'!C19+'Енбекшильдерская СШ'!C19+'Буландинская СШ'!C19+'Когамская СШ'!C19+'Бирсуатская СШ'!C19+'Кенащинская СШ'!C19+'Мамайская ОШ'!C19+'Заураловская ОШ'!C19+'Макпальская ОШ'!C19+'Баймурзинская ОШ'!C19+'Советская ОШ'!C19+'Заозерновская ОШ'!C19+'Кызыл-Уюмская ОШ'!C19+'Яблоновская ОШ'!C19+'Алгинская ОШ'!C19+'Краснофлотская ОШ'!C19+'Кудку агашСШ'!C19+'Каратальская НШ'!C19+'Джукейская НШ'!C19+'Трудовая НШ'!C19)/28</f>
        <v>135379.34463684465</v>
      </c>
      <c r="D19" s="37">
        <f>('СШ №1'!D19+'СШ №2'!D19+'Макинская СШ'!D19+'Казгородокска СШ '!D19+'Донская СШ'!D19+'Амангельдинская СШ'!D19+'Невская СШ'!D19+'Саулинская СШ'!D19+'Енбекшильдерская СШ'!D19+'Буландинская СШ'!D19+'Когамская СШ'!D19+'Бирсуатская СШ'!D19+'Кенащинская СШ'!D19+'Мамайская ОШ'!D19+'Заураловская ОШ'!D19+'Макпальская ОШ'!D19+'Баймурзинская ОШ'!D19+'Советская ОШ'!D19+'Заозерновская ОШ'!D19+'Кызыл-Уюмская ОШ'!D19+'Яблоновская ОШ'!D19+'Алгинская ОШ'!D19+'Краснофлотская ОШ'!D19+'Кудку агашСШ'!D19+'Каратальская НШ'!D19+'Джукейская НШ'!D19+'Трудовая НШ'!D19)/28</f>
        <v>135379.34463684465</v>
      </c>
      <c r="E19" s="37">
        <f>('СШ №1'!E19+'СШ №2'!E19+'Макинская СШ'!E19+'Казгородокска СШ '!E19+'Донская СШ'!E19+'Амангельдинская СШ'!E19+'Невская СШ'!E19+'Саулинская СШ'!E19+'Енбекшильдерская СШ'!E19+'Буландинская СШ'!E19+'Когамская СШ'!E19+'Бирсуатская СШ'!E19+'Кенащинская СШ'!E19+'Мамайская ОШ'!E19+'Заураловская ОШ'!E19+'Макпальская ОШ'!E19+'Баймурзинская ОШ'!E19+'Советская ОШ'!E19+'Заозерновская ОШ'!E19+'Кызыл-Уюмская ОШ'!E19+'Яблоновская ОШ'!E19+'Алгинская ОШ'!E19+'Краснофлотская ОШ'!E19+'Кудку агашСШ'!E19+'Каратальская НШ'!E19+'Джукейская НШ'!E19+'Трудовая НШ'!E19)/28</f>
        <v>135379.34463684465</v>
      </c>
    </row>
    <row r="20" spans="1:6" ht="24.75" x14ac:dyDescent="0.2">
      <c r="A20" s="5" t="s">
        <v>22</v>
      </c>
      <c r="B20" s="55" t="s">
        <v>2</v>
      </c>
      <c r="C20" s="47">
        <f>'СШ №1'!C20+'СШ №2'!C20+'Макинская СШ'!C20+'Казгородокска СШ '!C20+'Донская СШ'!C20+'Амангельдинская СШ'!C20+'Невская СШ'!C20+'Саулинская СШ'!C20+'Енбекшильдерская СШ'!C20+'Буландинская СШ'!C20+'Когамская СШ'!C20+'Бирсуатская СШ'!C20+'Кенащинская СШ'!C20+'Мамайская ОШ'!C20+'Заураловская ОШ'!C20+'Макпальская ОШ'!C20+'Баймурзинская ОШ'!C20+'Советская ОШ'!C20+'Заозерновская ОШ'!C20+'Кызыл-Уюмская ОШ'!C20+'Яблоновская ОШ'!C20+'Алгинская ОШ'!C20+'Краснофлотская ОШ'!C20+'Кудку агашСШ'!C20+'Каратальская НШ'!C20+'Джукейская НШ'!C20+'Трудовая НШ'!C20</f>
        <v>1332194.8</v>
      </c>
      <c r="D20" s="47">
        <f>'СШ №1'!D20+'СШ №2'!D20+'Макинская СШ'!D20+'Казгородокска СШ '!D20+'Донская СШ'!D20+'Амангельдинская СШ'!D20+'Невская СШ'!D20+'Саулинская СШ'!D20+'Енбекшильдерская СШ'!D20+'Буландинская СШ'!D20+'Когамская СШ'!D20+'Бирсуатская СШ'!D20+'Кенащинская СШ'!D20+'Мамайская ОШ'!D20+'Заураловская ОШ'!D20+'Макпальская ОШ'!D20+'Баймурзинская ОШ'!D20+'Советская ОШ'!D20+'Заозерновская ОШ'!D20+'Кызыл-Уюмская ОШ'!D20+'Яблоновская ОШ'!D20+'Алгинская ОШ'!D20+'Краснофлотская ОШ'!D20+'Кудку агашСШ'!D20+'Каратальская НШ'!D20+'Джукейская НШ'!D20+'Трудовая НШ'!D20</f>
        <v>1332194.8</v>
      </c>
      <c r="E20" s="47">
        <f>'СШ №1'!E20+'СШ №2'!E20+'Макинская СШ'!E20+'Казгородокска СШ '!E20+'Донская СШ'!E20+'Амангельдинская СШ'!E20+'Невская СШ'!E20+'Саулинская СШ'!E20+'Енбекшильдерская СШ'!E20+'Буландинская СШ'!E20+'Когамская СШ'!E20+'Бирсуатская СШ'!E20+'Кенащинская СШ'!E20+'Мамайская ОШ'!E20+'Заураловская ОШ'!E20+'Макпальская ОШ'!E20+'Баймурзинская ОШ'!E20+'Советская ОШ'!E20+'Заозерновская ОШ'!E20+'Кызыл-Уюмская ОШ'!E20+'Яблоновская ОШ'!E20+'Алгинская ОШ'!E20+'Краснофлотская ОШ'!E20+'Кудку агашСШ'!E20+'Каратальская НШ'!E20+'Джукейская НШ'!E20+'Трудовая НШ'!E20</f>
        <v>1332194.8</v>
      </c>
    </row>
    <row r="21" spans="1:6" x14ac:dyDescent="0.2">
      <c r="A21" s="9" t="s">
        <v>4</v>
      </c>
      <c r="B21" s="10" t="s">
        <v>3</v>
      </c>
      <c r="C21" s="37">
        <f>'СШ №1'!C21+'СШ №2'!C21+'Макинская СШ'!C21+'Казгородокска СШ '!C21+'Донская СШ'!C21+'Амангельдинская СШ'!C21+'Невская СШ'!C21+'Саулинская СШ'!C21+'Енбекшильдерская СШ'!C21+'Буландинская СШ'!C21+'Когамская СШ'!C21+'Бирсуатская СШ'!C21+'Кенащинская СШ'!C21+'Мамайская ОШ'!C21+'Заураловская ОШ'!C21+'Макпальская ОШ'!C21+'Баймурзинская ОШ'!C21+'Советская ОШ'!C21+'Заозерновская ОШ'!C21+'Кызыл-Уюмская ОШ'!C21+'Яблоновская ОШ'!C21+'Алгинская ОШ'!C21+'Краснофлотская ОШ'!C21+'Кудку агашСШ'!C21+'Каратальская НШ'!C21+'Джукейская НШ'!C21+'Трудовая НШ'!C21</f>
        <v>578.47000000000014</v>
      </c>
      <c r="D21" s="37">
        <f>'СШ №1'!D21+'СШ №2'!D21+'Макинская СШ'!D21+'Казгородокска СШ '!D21+'Донская СШ'!D21+'Амангельдинская СШ'!D21+'Невская СШ'!D21+'Саулинская СШ'!D21+'Енбекшильдерская СШ'!D21+'Буландинская СШ'!D21+'Когамская СШ'!D21+'Бирсуатская СШ'!D21+'Кенащинская СШ'!D21+'Мамайская ОШ'!D21+'Заураловская ОШ'!D21+'Макпальская ОШ'!D21+'Баймурзинская ОШ'!D21+'Советская ОШ'!D21+'Заозерновская ОШ'!D21+'Кызыл-Уюмская ОШ'!D21+'Яблоновская ОШ'!D21+'Алгинская ОШ'!D21+'Краснофлотская ОШ'!D21+'Кудку агашСШ'!D21+'Каратальская НШ'!D21+'Джукейская НШ'!D21+'Трудовая НШ'!D21</f>
        <v>578.47000000000014</v>
      </c>
      <c r="E21" s="37">
        <f>'СШ №1'!E21+'СШ №2'!E21+'Макинская СШ'!E21+'Казгородокска СШ '!E21+'Донская СШ'!E21+'Амангельдинская СШ'!E21+'Невская СШ'!E21+'Саулинская СШ'!E21+'Енбекшильдерская СШ'!E21+'Буландинская СШ'!E21+'Когамская СШ'!E21+'Бирсуатская СШ'!E21+'Кенащинская СШ'!E21+'Мамайская ОШ'!E21+'Заураловская ОШ'!E21+'Макпальская ОШ'!E21+'Баймурзинская ОШ'!E21+'Советская ОШ'!E21+'Заозерновская ОШ'!E21+'Кызыл-Уюмская ОШ'!E21+'Яблоновская ОШ'!E21+'Алгинская ОШ'!E21+'Краснофлотская ОШ'!E21+'Кудку агашСШ'!E21+'Каратальская НШ'!E21+'Джукейская НШ'!E21+'Трудовая НШ'!E21</f>
        <v>578.47000000000014</v>
      </c>
    </row>
    <row r="22" spans="1:6" ht="21.95" customHeight="1" x14ac:dyDescent="0.2">
      <c r="A22" s="9" t="s">
        <v>26</v>
      </c>
      <c r="B22" s="6" t="s">
        <v>27</v>
      </c>
      <c r="C22" s="37">
        <f>('СШ №1'!C22+'СШ №2'!C22+'Макинская СШ'!C22+'Казгородокска СШ '!C22+'Донская СШ'!C22+'Амангельдинская СШ'!C22+'Невская СШ'!C22+'Саулинская СШ'!C22+'Енбекшильдерская СШ'!C22+'Буландинская СШ'!C22+'Когамская СШ'!C22+'Бирсуатская СШ'!C22+'Кенащинская СШ'!C22+'Мамайская ОШ'!C22+'Заураловская ОШ'!C22+'Макпальская ОШ'!C22+'Баймурзинская ОШ'!C22+'Советская ОШ'!C22+'Заозерновская ОШ'!C22+'Кызыл-Уюмская ОШ'!C22+'Яблоновская ОШ'!C22+'Алгинская ОШ'!C22+'Краснофлотская ОШ'!C22+'Кудку агашСШ'!C22+'Каратальская НШ'!C22+'Джукейская НШ'!C22+'Трудовая НШ'!C22)/28</f>
        <v>180271.27359299964</v>
      </c>
      <c r="D22" s="37">
        <f>('СШ №1'!D22+'СШ №2'!D22+'Макинская СШ'!D22+'Казгородокска СШ '!D22+'Донская СШ'!D22+'Амангельдинская СШ'!D22+'Невская СШ'!D22+'Саулинская СШ'!D22+'Енбекшильдерская СШ'!D22+'Буландинская СШ'!D22+'Когамская СШ'!D22+'Бирсуатская СШ'!D22+'Кенащинская СШ'!D22+'Мамайская ОШ'!D22+'Заураловская ОШ'!D22+'Макпальская ОШ'!D22+'Баймурзинская ОШ'!D22+'Советская ОШ'!D22+'Заозерновская ОШ'!D22+'Кызыл-Уюмская ОШ'!D22+'Яблоновская ОШ'!D22+'Алгинская ОШ'!D22+'Краснофлотская ОШ'!D22+'Кудку агашСШ'!D22+'Каратальская НШ'!D22+'Джукейская НШ'!D22+'Трудовая НШ'!D22)/28</f>
        <v>180271.27359299964</v>
      </c>
      <c r="E22" s="37">
        <f>('СШ №1'!E22+'СШ №2'!E22+'Макинская СШ'!E22+'Казгородокска СШ '!E22+'Донская СШ'!E22+'Амангельдинская СШ'!E22+'Невская СШ'!E22+'Саулинская СШ'!E22+'Енбекшильдерская СШ'!E22+'Буландинская СШ'!E22+'Когамская СШ'!E22+'Бирсуатская СШ'!E22+'Кенащинская СШ'!E22+'Мамайская ОШ'!E22+'Заураловская ОШ'!E22+'Макпальская ОШ'!E22+'Баймурзинская ОШ'!E22+'Советская ОШ'!E22+'Заозерновская ОШ'!E22+'Кызыл-Уюмская ОШ'!E22+'Яблоновская ОШ'!E22+'Алгинская ОШ'!E22+'Краснофлотская ОШ'!E22+'Кудку агашСШ'!E22+'Каратальская НШ'!E22+'Джукейская НШ'!E22+'Трудовая НШ'!E22)/28</f>
        <v>180271.27359299964</v>
      </c>
    </row>
    <row r="23" spans="1:6" ht="35.25" x14ac:dyDescent="0.2">
      <c r="A23" s="11" t="s">
        <v>61</v>
      </c>
      <c r="B23" s="6" t="s">
        <v>2</v>
      </c>
      <c r="C23" s="47">
        <f>'СШ №1'!C23+'СШ №2'!C23+'Макинская СШ'!C23+'Казгородокска СШ '!C23+'Донская СШ'!C23+'Амангельдинская СШ'!C23+'Невская СШ'!C23+'Саулинская СШ'!C23+'Енбекшильдерская СШ'!C23+'Буландинская СШ'!C23+'Когамская СШ'!C23+'Бирсуатская СШ'!C23+'Кенащинская СШ'!C23+'Мамайская ОШ'!C23+'Заураловская ОШ'!C23+'Макпальская ОШ'!C23+'Баймурзинская ОШ'!C23+'Советская ОШ'!C23+'Заозерновская ОШ'!C23+'Кызыл-Уюмская ОШ'!C23+'Яблоновская ОШ'!C23+'Алгинская ОШ'!C23+'Краснофлотская ОШ'!C23+'Кудку агашСШ'!C23+'Каратальская НШ'!C23+'Джукейская НШ'!C23+'Трудовая НШ'!C23</f>
        <v>72439.3</v>
      </c>
      <c r="D23" s="47">
        <f>'СШ №1'!D23+'СШ №2'!D23+'Макинская СШ'!D23+'Казгородокска СШ '!D23+'Донская СШ'!D23+'Амангельдинская СШ'!D23+'Невская СШ'!D23+'Саулинская СШ'!D23+'Енбекшильдерская СШ'!D23+'Буландинская СШ'!D23+'Когамская СШ'!D23+'Бирсуатская СШ'!D23+'Кенащинская СШ'!D23+'Мамайская ОШ'!D23+'Заураловская ОШ'!D23+'Макпальская ОШ'!D23+'Баймурзинская ОШ'!D23+'Советская ОШ'!D23+'Заозерновская ОШ'!D23+'Кызыл-Уюмская ОШ'!D23+'Яблоновская ОШ'!D23+'Алгинская ОШ'!D23+'Краснофлотская ОШ'!D23+'Кудку агашСШ'!D23+'Каратальская НШ'!D23+'Джукейская НШ'!D23+'Трудовая НШ'!D23</f>
        <v>72439.3</v>
      </c>
      <c r="E23" s="47">
        <f>'СШ №1'!E23+'СШ №2'!E23+'Макинская СШ'!E23+'Казгородокска СШ '!E23+'Донская СШ'!E23+'Амангельдинская СШ'!E23+'Невская СШ'!E23+'Саулинская СШ'!E23+'Енбекшильдерская СШ'!E23+'Буландинская СШ'!E23+'Когамская СШ'!E23+'Бирсуатская СШ'!E23+'Кенащинская СШ'!E23+'Мамайская ОШ'!E23+'Заураловская ОШ'!E23+'Макпальская ОШ'!E23+'Баймурзинская ОШ'!E23+'Советская ОШ'!E23+'Заозерновская ОШ'!E23+'Кызыл-Уюмская ОШ'!E23+'Яблоновская ОШ'!E23+'Алгинская ОШ'!E23+'Краснофлотская ОШ'!E23+'Кудку агашСШ'!E23+'Каратальская НШ'!E23+'Джукейская НШ'!E23+'Трудовая НШ'!E23</f>
        <v>72439.3</v>
      </c>
    </row>
    <row r="24" spans="1:6" x14ac:dyDescent="0.2">
      <c r="A24" s="9" t="s">
        <v>4</v>
      </c>
      <c r="B24" s="10" t="s">
        <v>3</v>
      </c>
      <c r="C24" s="49">
        <f>'СШ №1'!C24+'СШ №2'!C24+'Макинская СШ'!C24+'Казгородокска СШ '!C24+'Донская СШ'!C24+'Амангельдинская СШ'!C24+'Невская СШ'!C24+'Саулинская СШ'!C24+'Енбекшильдерская СШ'!C24+'Буландинская СШ'!C24+'Когамская СШ'!C24+'Бирсуатская СШ'!C24+'Кенащинская СШ'!C24+'Мамайская ОШ'!C24+'Заураловская ОШ'!C24+'Макпальская ОШ'!C24+'Баймурзинская ОШ'!C24+'Советская ОШ'!C24+'Заозерновская ОШ'!C24+'Кызыл-Уюмская ОШ'!C24+'Яблоновская ОШ'!C24+'Алгинская ОШ'!C24+'Краснофлотская ОШ'!C24+'Кудку агашСШ'!C24+'Каратальская НШ'!C24+'Джукейская НШ'!C24+'Трудовая НШ'!C24</f>
        <v>56.75</v>
      </c>
      <c r="D24" s="49">
        <f>'СШ №1'!D24+'СШ №2'!D24+'Макинская СШ'!D24+'Казгородокска СШ '!D24+'Донская СШ'!D24+'Амангельдинская СШ'!D24+'Невская СШ'!D24+'Саулинская СШ'!D24+'Енбекшильдерская СШ'!D24+'Буландинская СШ'!D24+'Когамская СШ'!D24+'Бирсуатская СШ'!D24+'Кенащинская СШ'!D24+'Мамайская ОШ'!D24+'Заураловская ОШ'!D24+'Макпальская ОШ'!D24+'Баймурзинская ОШ'!D24+'Советская ОШ'!D24+'Заозерновская ОШ'!D24+'Кызыл-Уюмская ОШ'!D24+'Яблоновская ОШ'!D24+'Алгинская ОШ'!D24+'Краснофлотская ОШ'!D24+'Кудку агашСШ'!D24+'Каратальская НШ'!D24+'Джукейская НШ'!D24+'Трудовая НШ'!D24</f>
        <v>56.75</v>
      </c>
      <c r="E24" s="49">
        <f>'СШ №1'!E24+'СШ №2'!E24+'Макинская СШ'!E24+'Казгородокска СШ '!E24+'Донская СШ'!E24+'Амангельдинская СШ'!E24+'Невская СШ'!E24+'Саулинская СШ'!E24+'Енбекшильдерская СШ'!E24+'Буландинская СШ'!E24+'Когамская СШ'!E24+'Бирсуатская СШ'!E24+'Кенащинская СШ'!E24+'Мамайская ОШ'!E24+'Заураловская ОШ'!E24+'Макпальская ОШ'!E24+'Баймурзинская ОШ'!E24+'Советская ОШ'!E24+'Заозерновская ОШ'!E24+'Кызыл-Уюмская ОШ'!E24+'Яблоновская ОШ'!E24+'Алгинская ОШ'!E24+'Краснофлотская ОШ'!E24+'Кудку агашСШ'!E24+'Каратальская НШ'!E24+'Джукейская НШ'!E24+'Трудовая НШ'!E24</f>
        <v>56.75</v>
      </c>
    </row>
    <row r="25" spans="1:6" ht="21.95" customHeight="1" x14ac:dyDescent="0.2">
      <c r="A25" s="9" t="s">
        <v>26</v>
      </c>
      <c r="B25" s="6" t="s">
        <v>27</v>
      </c>
      <c r="C25" s="18">
        <f>('СШ №1'!C25+'СШ №2'!C25+'Макинская СШ'!C25+'Казгородокска СШ '!C25+'Донская СШ'!C25+'Амангельдинская СШ'!C25+'Невская СШ'!C25+'Саулинская СШ'!C25+'Енбекшильдерская СШ'!C25+'Буландинская СШ'!C25+'Когамская СШ'!C25+'Бирсуатская СШ'!C25+'Кенащинская СШ'!C25+'Мамайская ОШ'!C25+'Заураловская ОШ'!C25+'Макпальская ОШ'!C25+'Баймурзинская ОШ'!C25+'Советская ОШ'!C25+'Заозерновская ОШ'!C25+'Кызыл-Уюмская ОШ'!C25+'Яблоновская ОШ'!C25+'Алгинская ОШ'!C25+'Краснофлотская ОШ'!C25+'Кудку агашСШ'!C25+'Каратальская НШ'!C25+'Джукейская НШ'!C25+'Трудовая НШ'!C25)/28</f>
        <v>85809.721406239245</v>
      </c>
      <c r="D25" s="37">
        <f>('СШ №1'!D25+'СШ №2'!D25+'Макинская СШ'!D25+'Казгородокска СШ '!D25+'Донская СШ'!D25+'Амангельдинская СШ'!D25+'Невская СШ'!D25+'Саулинская СШ'!D25+'Енбекшильдерская СШ'!D25+'Буландинская СШ'!D25+'Когамская СШ'!D25+'Бирсуатская СШ'!D25+'Кенащинская СШ'!D25+'Мамайская ОШ'!D25+'Заураловская ОШ'!D25+'Макпальская ОШ'!D25+'Баймурзинская ОШ'!D25+'Советская ОШ'!D25+'Заозерновская ОШ'!D25+'Кызыл-Уюмская ОШ'!D25+'Яблоновская ОШ'!D25+'Алгинская ОШ'!D25+'Краснофлотская ОШ'!D25+'Кудку агашСШ'!D25+'Каратальская НШ'!D25+'Джукейская НШ'!D25+'Трудовая НШ'!D25)/28</f>
        <v>85809.721406239245</v>
      </c>
      <c r="E25" s="37">
        <f>('СШ №1'!E25+'СШ №2'!E25+'Макинская СШ'!E25+'Казгородокска СШ '!E25+'Донская СШ'!E25+'Амангельдинская СШ'!E25+'Невская СШ'!E25+'Саулинская СШ'!E25+'Енбекшильдерская СШ'!E25+'Буландинская СШ'!E25+'Когамская СШ'!E25+'Бирсуатская СШ'!E25+'Кенащинская СШ'!E25+'Мамайская ОШ'!E25+'Заураловская ОШ'!E25+'Макпальская ОШ'!E25+'Баймурзинская ОШ'!E25+'Советская ОШ'!E25+'Заозерновская ОШ'!E25+'Кызыл-Уюмская ОШ'!E25+'Яблоновская ОШ'!E25+'Алгинская ОШ'!E25+'Краснофлотская ОШ'!E25+'Кудку агашСШ'!E25+'Каратальская НШ'!E25+'Джукейская НШ'!E25+'Трудовая НШ'!E25)/28</f>
        <v>85809.721406239245</v>
      </c>
    </row>
    <row r="26" spans="1:6" ht="24.75" x14ac:dyDescent="0.2">
      <c r="A26" s="5" t="s">
        <v>23</v>
      </c>
      <c r="B26" s="55" t="s">
        <v>2</v>
      </c>
      <c r="C26" s="47">
        <f>'СШ №1'!C26+'СШ №2'!C26+'Макинская СШ'!C26+'Казгородокска СШ '!C26+'Донская СШ'!C26+'Амангельдинская СШ'!C26+'Невская СШ'!C26+'Саулинская СШ'!C26+'Енбекшильдерская СШ'!C26+'Буландинская СШ'!C26+'Когамская СШ'!C26+'Бирсуатская СШ'!C26+'Кенащинская СШ'!C26+'Мамайская ОШ'!C26+'Заураловская ОШ'!C26+'Макпальская ОШ'!C26+'Баймурзинская ОШ'!C26+'Советская ОШ'!C26+'Заозерновская ОШ'!C26+'Кызыл-Уюмская ОШ'!C26+'Яблоновская ОШ'!C26+'Алгинская ОШ'!C26+'Краснофлотская ОШ'!C26+'Кудку агашСШ'!C26+'Каратальская НШ'!C26+'Джукейская НШ'!C26+'Трудовая НШ'!C26</f>
        <v>359612.89999999997</v>
      </c>
      <c r="D26" s="47">
        <f>'СШ №1'!D26+'СШ №2'!D26+'Макинская СШ'!D26+'Казгородокска СШ '!D26+'Донская СШ'!D26+'Амангельдинская СШ'!D26+'Невская СШ'!D26+'Саулинская СШ'!D26+'Енбекшильдерская СШ'!D26+'Буландинская СШ'!D26+'Когамская СШ'!D26+'Бирсуатская СШ'!D26+'Кенащинская СШ'!D26+'Мамайская ОШ'!D26+'Заураловская ОШ'!D26+'Макпальская ОШ'!D26+'Баймурзинская ОШ'!D26+'Советская ОШ'!D26+'Заозерновская ОШ'!D26+'Кызыл-Уюмская ОШ'!D26+'Яблоновская ОШ'!D26+'Алгинская ОШ'!D26+'Краснофлотская ОШ'!D26+'Кудку агашСШ'!D26+'Каратальская НШ'!D26+'Джукейская НШ'!D26+'Трудовая НШ'!D26</f>
        <v>359612.89999999997</v>
      </c>
      <c r="E26" s="47">
        <f>'СШ №1'!E26+'СШ №2'!E26+'Макинская СШ'!E26+'Казгородокска СШ '!E26+'Донская СШ'!E26+'Амангельдинская СШ'!E26+'Невская СШ'!E26+'Саулинская СШ'!E26+'Енбекшильдерская СШ'!E26+'Буландинская СШ'!E26+'Когамская СШ'!E26+'Бирсуатская СШ'!E26+'Кенащинская СШ'!E26+'Мамайская ОШ'!E26+'Заураловская ОШ'!E26+'Макпальская ОШ'!E26+'Баймурзинская ОШ'!E26+'Советская ОШ'!E26+'Заозерновская ОШ'!E26+'Кызыл-Уюмская ОШ'!E26+'Яблоновская ОШ'!E26+'Алгинская ОШ'!E26+'Краснофлотская ОШ'!E26+'Кудку агашСШ'!E26+'Каратальская НШ'!E26+'Джукейская НШ'!E26+'Трудовая НШ'!E26</f>
        <v>359612.89999999997</v>
      </c>
      <c r="F26" s="47"/>
    </row>
    <row r="27" spans="1:6" x14ac:dyDescent="0.2">
      <c r="A27" s="9" t="s">
        <v>4</v>
      </c>
      <c r="B27" s="10" t="s">
        <v>3</v>
      </c>
      <c r="C27" s="49">
        <f>'СШ №1'!C27+'СШ №2'!C27+'Макинская СШ'!C27+'Казгородокска СШ '!C27+'Донская СШ'!C27+'Амангельдинская СШ'!C27+'Невская СШ'!C27+'Саулинская СШ'!C27+'Енбекшильдерская СШ'!C27+'Буландинская СШ'!C27+'Когамская СШ'!C27+'Бирсуатская СШ'!C27+'Кенащинская СШ'!C27+'Мамайская ОШ'!C27+'Заураловская ОШ'!C27+'Макпальская ОШ'!C27+'Баймурзинская ОШ'!C27+'Советская ОШ'!C27+'Заозерновская ОШ'!C27+'Кызыл-Уюмская ОШ'!C27+'Яблоновская ОШ'!C27+'Алгинская ОШ'!C27+'Краснофлотская ОШ'!C27+'Кудку агашСШ'!C27+'Каратальская НШ'!C27+'Джукейская НШ'!C27+'Трудовая НШ'!C27</f>
        <v>449.25</v>
      </c>
      <c r="D27" s="49">
        <f>'СШ №1'!D27+'СШ №2'!D27+'Макинская СШ'!D27+'Казгородокска СШ '!D27+'Донская СШ'!D27+'Амангельдинская СШ'!D27+'Невская СШ'!D27+'Саулинская СШ'!D27+'Енбекшильдерская СШ'!D27+'Буландинская СШ'!D27+'Когамская СШ'!D27+'Бирсуатская СШ'!D27+'Кенащинская СШ'!D27+'Мамайская ОШ'!D27+'Заураловская ОШ'!D27+'Макпальская ОШ'!D27+'Баймурзинская ОШ'!D27+'Советская ОШ'!D27+'Заозерновская ОШ'!D27+'Кызыл-Уюмская ОШ'!D27+'Яблоновская ОШ'!D27+'Алгинская ОШ'!D27+'Краснофлотская ОШ'!D27+'Кудку агашСШ'!D27+'Каратальская НШ'!D27+'Джукейская НШ'!D27+'Трудовая НШ'!D27</f>
        <v>449.25</v>
      </c>
      <c r="E27" s="49">
        <f>'СШ №1'!E27+'СШ №2'!E27+'Макинская СШ'!E27+'Казгородокска СШ '!E27+'Донская СШ'!E27+'Амангельдинская СШ'!E27+'Невская СШ'!E27+'Саулинская СШ'!E27+'Енбекшильдерская СШ'!E27+'Буландинская СШ'!E27+'Когамская СШ'!E27+'Бирсуатская СШ'!E27+'Кенащинская СШ'!E27+'Мамайская ОШ'!E27+'Заураловская ОШ'!E27+'Макпальская ОШ'!E27+'Баймурзинская ОШ'!E27+'Советская ОШ'!E27+'Заозерновская ОШ'!E27+'Кызыл-Уюмская ОШ'!E27+'Яблоновская ОШ'!E27+'Алгинская ОШ'!E27+'Краснофлотская ОШ'!E27+'Кудку агашСШ'!E27+'Каратальская НШ'!E27+'Джукейская НШ'!E27+'Трудовая НШ'!E27</f>
        <v>449.25</v>
      </c>
    </row>
    <row r="28" spans="1:6" ht="21.95" customHeight="1" x14ac:dyDescent="0.2">
      <c r="A28" s="9" t="s">
        <v>26</v>
      </c>
      <c r="B28" s="6" t="s">
        <v>27</v>
      </c>
      <c r="C28" s="37">
        <f>('СШ №1'!C28+'СШ №2'!C28+'Макинская СШ'!C28+'Казгородокска СШ '!C28+'Донская СШ'!C28+'Амангельдинская СШ'!C28+'Невская СШ'!C28+'Саулинская СШ'!C28+'Енбекшильдерская СШ'!C28+'Буландинская СШ'!C28+'Когамская СШ'!C28+'Бирсуатская СШ'!C28+'Кенащинская СШ'!C28+'Мамайская ОШ'!C28+'Заураловская ОШ'!C28+'Макпальская ОШ'!C28+'Баймурзинская ОШ'!C28+'Советская ОШ'!C28+'Заозерновская ОШ'!C28+'Кызыл-Уюмская ОШ'!C28+'Яблоновская ОШ'!C28+'Алгинская ОШ'!C28+'Краснофлотская ОШ'!C28+'Кудку агашСШ'!C28+'Каратальская НШ'!C28+'Джукейская НШ'!C28+'Трудовая НШ'!C28)/28</f>
        <v>64063.089977254574</v>
      </c>
      <c r="D28" s="37">
        <f>('СШ №1'!D28+'СШ №2'!D28+'Макинская СШ'!D28+'Казгородокска СШ '!D28+'Донская СШ'!D28+'Амангельдинская СШ'!D28+'Невская СШ'!D28+'Саулинская СШ'!D28+'Енбекшильдерская СШ'!D28+'Буландинская СШ'!D28+'Когамская СШ'!D28+'Бирсуатская СШ'!D28+'Кенащинская СШ'!D28+'Мамайская ОШ'!D28+'Заураловская ОШ'!D28+'Макпальская ОШ'!D28+'Баймурзинская ОШ'!D28+'Советская ОШ'!D28+'Заозерновская ОШ'!D28+'Кызыл-Уюмская ОШ'!D28+'Яблоновская ОШ'!D28+'Алгинская ОШ'!D28+'Краснофлотская ОШ'!D28+'Кудку агашСШ'!D28+'Каратальская НШ'!D28+'Джукейская НШ'!D28+'Трудовая НШ'!D28)/28</f>
        <v>64063.089977254574</v>
      </c>
      <c r="E28" s="37">
        <f>('СШ №1'!E28+'СШ №2'!E28+'Макинская СШ'!E28+'Казгородокска СШ '!E28+'Донская СШ'!E28+'Амангельдинская СШ'!E28+'Невская СШ'!E28+'Саулинская СШ'!E28+'Енбекшильдерская СШ'!E28+'Буландинская СШ'!E28+'Когамская СШ'!E28+'Бирсуатская СШ'!E28+'Кенащинская СШ'!E28+'Мамайская ОШ'!E28+'Заураловская ОШ'!E28+'Макпальская ОШ'!E28+'Баймурзинская ОШ'!E28+'Советская ОШ'!E28+'Заозерновская ОШ'!E28+'Кызыл-Уюмская ОШ'!E28+'Яблоновская ОШ'!E28+'Алгинская ОШ'!E28+'Краснофлотская ОШ'!E28+'Кудку агашСШ'!E28+'Каратальская НШ'!E28+'Джукейская НШ'!E28+'Трудовая НШ'!E28)/28</f>
        <v>64063.089977254574</v>
      </c>
    </row>
    <row r="29" spans="1:6" x14ac:dyDescent="0.2">
      <c r="A29" s="5" t="s">
        <v>5</v>
      </c>
      <c r="B29" s="6" t="s">
        <v>2</v>
      </c>
      <c r="C29" s="48">
        <f>'СШ №1'!C29+'СШ №2'!C29+'Макинская СШ'!C29+'Казгородокска СШ '!C29+'Донская СШ'!C29+'Амангельдинская СШ'!C29+'Невская СШ'!C29+'Саулинская СШ'!C29+'Енбекшильдерская СШ'!C29+'Буландинская СШ'!C29+'Когамская СШ'!C29+'Бирсуатская СШ'!C29+'Кенащинская СШ'!C29+'Мамайская ОШ'!C29+'Заураловская ОШ'!C29+'Макпальская ОШ'!C29+'Баймурзинская ОШ'!C29+'Советская ОШ'!C29+'Заозерновская ОШ'!C29+'Кызыл-Уюмская ОШ'!C29+'Яблоновская ОШ'!C29+'Алгинская ОШ'!C29+'Краснофлотская ОШ'!C29+'Кудку агашСШ'!C29+'Каратальская НШ'!C29+'Джукейская НШ'!C29+'Трудовая НШ'!C29</f>
        <v>190554.57270000005</v>
      </c>
      <c r="D29" s="48">
        <f>'СШ №1'!D29+'СШ №2'!D29+'Макинская СШ'!D29+'Казгородокска СШ '!D29+'Донская СШ'!D29+'Амангельдинская СШ'!D29+'Невская СШ'!D29+'Саулинская СШ'!D29+'Енбекшильдерская СШ'!D29+'Буландинская СШ'!D29+'Когамская СШ'!D29+'Бирсуатская СШ'!D29+'Кенащинская СШ'!D29+'Мамайская ОШ'!D29+'Заураловская ОШ'!D29+'Макпальская ОШ'!D29+'Баймурзинская ОШ'!D29+'Советская ОШ'!D29+'Заозерновская ОШ'!D29+'Кызыл-Уюмская ОШ'!D29+'Яблоновская ОШ'!D29+'Алгинская ОШ'!D29+'Краснофлотская ОШ'!D29+'Кудку агашСШ'!D29+'Каратальская НШ'!D29+'Джукейская НШ'!D29+'Трудовая НШ'!D29</f>
        <v>190554.57270000005</v>
      </c>
      <c r="E29" s="37">
        <f>'СШ №1'!E29+'СШ №2'!E29+'Макинская СШ'!E29+'Казгородокска СШ '!E29+'Донская СШ'!E29+'Амангельдинская СШ'!E29+'Невская СШ'!E29+'Саулинская СШ'!E29+'Енбекшильдерская СШ'!E29+'Буландинская СШ'!E29+'Когамская СШ'!E29+'Бирсуатская СШ'!E29+'Кенащинская СШ'!E29+'Мамайская ОШ'!E29+'Заураловская ОШ'!E29+'Макпальская ОШ'!E29+'Баймурзинская ОШ'!E29+'Советская ОШ'!E29+'Заозерновская ОШ'!E29+'Кызыл-Уюмская ОШ'!E29+'Яблоновская ОШ'!E29+'Алгинская ОШ'!E29+'Краснофлотская ОШ'!E29+'Кудку агашСШ'!E29+'Каратальская НШ'!E29+'Джукейская НШ'!E29+'Трудовая НШ'!E29</f>
        <v>190554.57270000005</v>
      </c>
      <c r="F29" s="21"/>
    </row>
    <row r="30" spans="1:6" ht="33" x14ac:dyDescent="0.2">
      <c r="A30" s="11" t="s">
        <v>6</v>
      </c>
      <c r="B30" s="6" t="s">
        <v>2</v>
      </c>
      <c r="C30" s="48">
        <f>'СШ №1'!C30+'СШ №2'!C30+'Макинская СШ'!C30+'Казгородокска СШ '!C30+'Донская СШ'!C30+'Амангельдинская СШ'!C30+'Невская СШ'!C30+'Саулинская СШ'!C30+'Енбекшильдерская СШ'!C30+'Буландинская СШ'!C30+'Когамская СШ'!C30+'Бирсуатская СШ'!C30+'Кенащинская СШ'!C30+'Мамайская ОШ'!C30+'Заураловская ОШ'!C30+'Макпальская ОШ'!C30+'Баймурзинская ОШ'!C30+'Советская ОШ'!C30+'Заозерновская ОШ'!C30+'Кызыл-Уюмская ОШ'!C30+'Яблоновская ОШ'!C30+'Алгинская ОШ'!C30+'Краснофлотская ОШ'!C30+'Кудку агашСШ'!C30+'Каратальская НШ'!C30+'Джукейская НШ'!C30+'Трудовая НШ'!C30</f>
        <v>130978</v>
      </c>
      <c r="D30" s="48">
        <f>'СШ №1'!D30+'СШ №2'!D30+'Макинская СШ'!D30+'Казгородокска СШ '!D30+'Донская СШ'!D30+'Амангельдинская СШ'!D30+'Невская СШ'!D30+'Саулинская СШ'!D30+'Енбекшильдерская СШ'!D30+'Буландинская СШ'!D30+'Когамская СШ'!D30+'Бирсуатская СШ'!D30+'Кенащинская СШ'!D30+'Мамайская ОШ'!D30+'Заураловская ОШ'!D30+'Макпальская ОШ'!D30+'Баймурзинская ОШ'!D30+'Советская ОШ'!D30+'Заозерновская ОШ'!D30+'Кызыл-Уюмская ОШ'!D30+'Яблоновская ОШ'!D30+'Алгинская ОШ'!D30+'Краснофлотская ОШ'!D30+'Кудку агашСШ'!D30+'Каратальская НШ'!D30+'Джукейская НШ'!D30+'Трудовая НШ'!D30</f>
        <v>130978</v>
      </c>
      <c r="E30" s="37">
        <f>'СШ №1'!E30+'СШ №2'!E30+'Макинская СШ'!E30+'Казгородокска СШ '!E30+'Донская СШ'!E30+'Амангельдинская СШ'!E30+'Невская СШ'!E30+'Саулинская СШ'!E30+'Енбекшильдерская СШ'!E30+'Буландинская СШ'!E30+'Когамская СШ'!E30+'Бирсуатская СШ'!E30+'Кенащинская СШ'!E30+'Мамайская ОШ'!E30+'Заураловская ОШ'!E30+'Макпальская ОШ'!E30+'Баймурзинская ОШ'!E30+'Советская ОШ'!E30+'Заозерновская ОШ'!E30+'Кызыл-Уюмская ОШ'!E30+'Яблоновская ОШ'!E30+'Алгинская ОШ'!E30+'Краснофлотская ОШ'!E30+'Кудку агашСШ'!E30+'Каратальская НШ'!E30+'Джукейская НШ'!E30+'Трудовая НШ'!E30</f>
        <v>130978</v>
      </c>
    </row>
    <row r="31" spans="1:6" x14ac:dyDescent="0.2">
      <c r="A31" s="11" t="s">
        <v>7</v>
      </c>
      <c r="B31" s="6" t="s">
        <v>2</v>
      </c>
      <c r="C31" s="48">
        <f>'СШ №1'!C31+'СШ №2'!C31+'Макинская СШ'!C31+'Казгородокска СШ '!C31+'Донская СШ'!C31+'Амангельдинская СШ'!C31+'Невская СШ'!C31+'Саулинская СШ'!C31+'Енбекшильдерская СШ'!C31+'Буландинская СШ'!C31+'Когамская СШ'!C31+'Бирсуатская СШ'!C31+'Кенащинская СШ'!C31+'Мамайская ОШ'!C31+'Заураловская ОШ'!C31+'Макпальская ОШ'!C31+'Баймурзинская ОШ'!C31+'Советская ОШ'!C31+'Заозерновская ОШ'!C31+'Кызыл-Уюмская ОШ'!C31+'Яблоновская ОШ'!C31+'Алгинская ОШ'!C31+'Краснофлотская ОШ'!C31+'Кудку агашСШ'!C31+'Каратальская НШ'!C31+'Джукейская НШ'!C31+'Трудовая НШ'!C31</f>
        <v>47991</v>
      </c>
      <c r="D31" s="48">
        <f>'СШ №1'!D31+'СШ №2'!D31+'Макинская СШ'!D31+'Казгородокска СШ '!D31+'Донская СШ'!D31+'Амангельдинская СШ'!D31+'Невская СШ'!D31+'Саулинская СШ'!D31+'Енбекшильдерская СШ'!D31+'Буландинская СШ'!D31+'Когамская СШ'!D31+'Бирсуатская СШ'!D31+'Кенащинская СШ'!D31+'Мамайская ОШ'!D31+'Заураловская ОШ'!D31+'Макпальская ОШ'!D31+'Баймурзинская ОШ'!D31+'Советская ОШ'!D31+'Заозерновская ОШ'!D31+'Кызыл-Уюмская ОШ'!D31+'Яблоновская ОШ'!D31+'Алгинская ОШ'!D31+'Краснофлотская ОШ'!D31+'Кудку агашСШ'!D31+'Каратальская НШ'!D31+'Джукейская НШ'!D31+'Трудовая НШ'!D31</f>
        <v>47991</v>
      </c>
      <c r="E31" s="37">
        <f>'СШ №1'!E31+'СШ №2'!E31+'Макинская СШ'!E31+'Казгородокска СШ '!E31+'Донская СШ'!E31+'Амангельдинская СШ'!E31+'Невская СШ'!E31+'Саулинская СШ'!E31+'Енбекшильдерская СШ'!E31+'Буландинская СШ'!E31+'Когамская СШ'!E31+'Бирсуатская СШ'!E31+'Кенащинская СШ'!E31+'Мамайская ОШ'!E31+'Заураловская ОШ'!E31+'Макпальская ОШ'!E31+'Баймурзинская ОШ'!E31+'Советская ОШ'!E31+'Заозерновская ОШ'!E31+'Кызыл-Уюмская ОШ'!E31+'Яблоновская ОШ'!E31+'Алгинская ОШ'!E31+'Краснофлотская ОШ'!E31+'Кудку агашСШ'!E31+'Каратальская НШ'!E31+'Джукейская НШ'!E31+'Трудовая НШ'!E31</f>
        <v>47991</v>
      </c>
    </row>
    <row r="32" spans="1:6" ht="33" x14ac:dyDescent="0.2">
      <c r="A32" s="11" t="s">
        <v>8</v>
      </c>
      <c r="B32" s="6" t="s">
        <v>2</v>
      </c>
      <c r="C32" s="48">
        <f>'СШ №1'!C32+'СШ №2'!C32+'Макинская СШ'!C32+'Казгородокска СШ '!C32+'Донская СШ'!C32+'Амангельдинская СШ'!C32+'Невская СШ'!C32+'Саулинская СШ'!C32+'Енбекшильдерская СШ'!C32+'Буландинская СШ'!C32+'Когамская СШ'!C32+'Бирсуатская СШ'!C32+'Кенащинская СШ'!C32+'Мамайская ОШ'!C32+'Заураловская ОШ'!C32+'Макпальская ОШ'!C32+'Баймурзинская ОШ'!C32+'Советская ОШ'!C32+'Заозерновская ОШ'!C32+'Кызыл-Уюмская ОШ'!C32+'Яблоновская ОШ'!C32+'Алгинская ОШ'!C32+'Краснофлотская ОШ'!C32+'Кудку агашСШ'!C32+'Каратальская НШ'!C32+'Джукейская НШ'!C32+'Трудовая НШ'!C32</f>
        <v>405176.6</v>
      </c>
      <c r="D32" s="48">
        <f>'СШ №1'!D32+'СШ №2'!D32+'Макинская СШ'!D32+'Казгородокска СШ '!D32+'Донская СШ'!D32+'Амангельдинская СШ'!D32+'Невская СШ'!D32+'Саулинская СШ'!D32+'Енбекшильдерская СШ'!D32+'Буландинская СШ'!D32+'Когамская СШ'!D32+'Бирсуатская СШ'!D32+'Кенащинская СШ'!D32+'Мамайская ОШ'!D32+'Заураловская ОШ'!D32+'Макпальская ОШ'!D32+'Баймурзинская ОШ'!D32+'Советская ОШ'!D32+'Заозерновская ОШ'!D32+'Кызыл-Уюмская ОШ'!D32+'Яблоновская ОШ'!D32+'Алгинская ОШ'!D32+'Краснофлотская ОШ'!D32+'Кудку агашСШ'!D32+'Каратальская НШ'!D32+'Джукейская НШ'!D32+'Трудовая НШ'!D32</f>
        <v>422176.6</v>
      </c>
      <c r="E32" s="37">
        <f>'СШ №1'!E32+'СШ №2'!E32+'Макинская СШ'!E32+'Казгородокска СШ '!E32+'Донская СШ'!E32+'Амангельдинская СШ'!E32+'Невская СШ'!E32+'Саулинская СШ'!E32+'Енбекшильдерская СШ'!E32+'Буландинская СШ'!E32+'Когамская СШ'!E32+'Бирсуатская СШ'!E32+'Кенащинская СШ'!E32+'Мамайская ОШ'!E32+'Заураловская ОШ'!E32+'Макпальская ОШ'!E32+'Баймурзинская ОШ'!E32+'Советская ОШ'!E32+'Заозерновская ОШ'!E32+'Кызыл-Уюмская ОШ'!E32+'Яблоновская ОШ'!E32+'Алгинская ОШ'!E32+'Краснофлотская ОШ'!E32+'Кудку агашСШ'!E32+'Каратальская НШ'!E32+'Джукейская НШ'!E32+'Трудовая НШ'!E32</f>
        <v>422176.6</v>
      </c>
      <c r="F32" s="17">
        <f>C32</f>
        <v>405176.6</v>
      </c>
    </row>
    <row r="33" spans="1:5" ht="54" customHeight="1" x14ac:dyDescent="0.2">
      <c r="A33" s="11" t="s">
        <v>9</v>
      </c>
      <c r="B33" s="6" t="s">
        <v>2</v>
      </c>
      <c r="C33" s="48">
        <f>'СШ №1'!C33+'СШ №2'!C33+'Макинская СШ'!C33+'Казгородокска СШ '!C33+'Донская СШ'!C33+'Амангельдинская СШ'!C33+'Невская СШ'!C33+'Саулинская СШ'!C33+'Енбекшильдерская СШ'!C33+'Буландинская СШ'!C33+'Когамская СШ'!C33+'Бирсуатская СШ'!C33+'Кенащинская СШ'!C33+'Мамайская ОШ'!C33+'Заураловская ОШ'!C33+'Макпальская ОШ'!C33+'Баймурзинская ОШ'!C33+'Советская ОШ'!C33+'Заозерновская ОШ'!C33+'Кызыл-Уюмская ОШ'!C33+'Яблоновская ОШ'!C33+'Алгинская ОШ'!C33+'Краснофлотская ОШ'!C33+'Кудку агашСШ'!C33+'Каратальская НШ'!C33+'Джукейская НШ'!C33+'Трудовая НШ'!C33</f>
        <v>157447</v>
      </c>
      <c r="D33" s="48">
        <f>'СШ №1'!D33+'СШ №2'!D33+'Макинская СШ'!D33+'Казгородокска СШ '!D33+'Донская СШ'!D33+'Амангельдинская СШ'!D33+'Невская СШ'!D33+'Саулинская СШ'!D33+'Енбекшильдерская СШ'!D33+'Буландинская СШ'!D33+'Когамская СШ'!D33+'Бирсуатская СШ'!D33+'Кенащинская СШ'!D33+'Мамайская ОШ'!D33+'Заураловская ОШ'!D33+'Макпальская ОШ'!D33+'Баймурзинская ОШ'!D33+'Советская ОШ'!D33+'Заозерновская ОШ'!D33+'Кызыл-Уюмская ОШ'!D33+'Яблоновская ОШ'!D33+'Алгинская ОШ'!D33+'Краснофлотская ОШ'!D33+'Кудку агашСШ'!D33+'Каратальская НШ'!D33+'Джукейская НШ'!D33+'Трудовая НШ'!D33</f>
        <v>157447</v>
      </c>
      <c r="E33" s="37">
        <f>'СШ №1'!E33+'СШ №2'!E33+'Макинская СШ'!E33+'Казгородокска СШ '!E33+'Донская СШ'!E33+'Амангельдинская СШ'!E33+'Невская СШ'!E33+'Саулинская СШ'!E33+'Енбекшильдерская СШ'!E33+'Буландинская СШ'!E33+'Когамская СШ'!E33+'Бирсуатская СШ'!E33+'Кенащинская СШ'!E33+'Мамайская ОШ'!E33+'Заураловская ОШ'!E33+'Макпальская ОШ'!E33+'Баймурзинская ОШ'!E33+'Советская ОШ'!E33+'Заозерновская ОШ'!E33+'Кызыл-Уюмская ОШ'!E33+'Яблоновская ОШ'!E33+'Алгинская ОШ'!E33+'Краснофлотская ОШ'!E33+'Кудку агашСШ'!E33+'Каратальская НШ'!E33+'Джукейская НШ'!E33+'Трудовая НШ'!E33</f>
        <v>157447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7030A0"/>
  </sheetPr>
  <dimension ref="A1:G33"/>
  <sheetViews>
    <sheetView topLeftCell="A28" workbookViewId="0">
      <selection activeCell="C32" sqref="C32:E32"/>
    </sheetView>
  </sheetViews>
  <sheetFormatPr defaultColWidth="9.14453125" defaultRowHeight="19.5" x14ac:dyDescent="0.2"/>
  <cols>
    <col min="1" max="1" width="69.4140625" style="2" customWidth="1"/>
    <col min="2" max="2" width="9.14453125" style="3"/>
    <col min="3" max="5" width="11.97265625" style="17" customWidth="1"/>
    <col min="6" max="7" width="11.97265625" style="2" customWidth="1"/>
    <col min="8" max="16384" width="9.14453125" style="2"/>
  </cols>
  <sheetData>
    <row r="1" spans="1:7" x14ac:dyDescent="0.2">
      <c r="A1" s="79" t="s">
        <v>15</v>
      </c>
      <c r="B1" s="79"/>
      <c r="C1" s="79"/>
      <c r="D1" s="79"/>
      <c r="E1" s="79"/>
    </row>
    <row r="2" spans="1:7" x14ac:dyDescent="0.2">
      <c r="A2" s="79" t="s">
        <v>66</v>
      </c>
      <c r="B2" s="79"/>
      <c r="C2" s="79"/>
      <c r="D2" s="79"/>
      <c r="E2" s="79"/>
    </row>
    <row r="3" spans="1:7" x14ac:dyDescent="0.2">
      <c r="A3" s="1"/>
    </row>
    <row r="4" spans="1:7" x14ac:dyDescent="0.2">
      <c r="A4" s="80" t="s">
        <v>57</v>
      </c>
      <c r="B4" s="80"/>
      <c r="C4" s="80"/>
      <c r="D4" s="80"/>
      <c r="E4" s="80"/>
    </row>
    <row r="5" spans="1:7" ht="15.75" customHeight="1" x14ac:dyDescent="0.2">
      <c r="A5" s="81" t="s">
        <v>16</v>
      </c>
      <c r="B5" s="81"/>
      <c r="C5" s="81"/>
      <c r="D5" s="81"/>
      <c r="E5" s="81"/>
    </row>
    <row r="6" spans="1:7" x14ac:dyDescent="0.2">
      <c r="A6" s="4"/>
    </row>
    <row r="7" spans="1:7" x14ac:dyDescent="0.2">
      <c r="A7" s="12" t="s">
        <v>17</v>
      </c>
    </row>
    <row r="8" spans="1:7" x14ac:dyDescent="0.2">
      <c r="A8" s="1"/>
    </row>
    <row r="9" spans="1:7" x14ac:dyDescent="0.2">
      <c r="A9" s="82" t="s">
        <v>28</v>
      </c>
      <c r="B9" s="83" t="s">
        <v>18</v>
      </c>
      <c r="C9" s="84" t="s">
        <v>63</v>
      </c>
      <c r="D9" s="84"/>
      <c r="E9" s="84"/>
    </row>
    <row r="10" spans="1:7" ht="37.5" x14ac:dyDescent="0.2">
      <c r="A10" s="82"/>
      <c r="B10" s="83"/>
      <c r="C10" s="31" t="s">
        <v>19</v>
      </c>
      <c r="D10" s="31" t="s">
        <v>20</v>
      </c>
      <c r="E10" s="39" t="s">
        <v>14</v>
      </c>
    </row>
    <row r="11" spans="1:7" x14ac:dyDescent="0.2">
      <c r="A11" s="5" t="s">
        <v>21</v>
      </c>
      <c r="B11" s="6" t="s">
        <v>10</v>
      </c>
      <c r="C11" s="47">
        <v>76</v>
      </c>
      <c r="D11" s="50">
        <v>76</v>
      </c>
      <c r="E11" s="50">
        <v>76</v>
      </c>
    </row>
    <row r="12" spans="1:7" x14ac:dyDescent="0.2">
      <c r="A12" s="9" t="s">
        <v>24</v>
      </c>
      <c r="B12" s="6" t="s">
        <v>2</v>
      </c>
      <c r="C12" s="18">
        <f>(C13-C32)/C11</f>
        <v>1252.1211421052633</v>
      </c>
      <c r="D12" s="18">
        <f t="shared" ref="D12:E12" si="0">(D13-D32)/D11</f>
        <v>1252.1211421052633</v>
      </c>
      <c r="E12" s="18">
        <f t="shared" si="0"/>
        <v>1252.1211421052633</v>
      </c>
    </row>
    <row r="13" spans="1:7" x14ac:dyDescent="0.2">
      <c r="A13" s="5" t="s">
        <v>11</v>
      </c>
      <c r="B13" s="6" t="s">
        <v>2</v>
      </c>
      <c r="C13" s="73">
        <f>C15+C29+C30+C33+C31+C32</f>
        <v>98869.206800000014</v>
      </c>
      <c r="D13" s="73">
        <f t="shared" ref="D13:E13" si="1">D15+D29+D30+D33+D31+D32</f>
        <v>98869.206800000014</v>
      </c>
      <c r="E13" s="73">
        <f t="shared" si="1"/>
        <v>98869.206800000014</v>
      </c>
    </row>
    <row r="14" spans="1:7" x14ac:dyDescent="0.2">
      <c r="A14" s="7" t="s">
        <v>0</v>
      </c>
      <c r="B14" s="8"/>
      <c r="C14" s="18"/>
      <c r="D14" s="18"/>
      <c r="E14" s="18"/>
      <c r="G14" s="17"/>
    </row>
    <row r="15" spans="1:7" x14ac:dyDescent="0.2">
      <c r="A15" s="5" t="s">
        <v>12</v>
      </c>
      <c r="B15" s="6" t="s">
        <v>2</v>
      </c>
      <c r="C15" s="73">
        <f>C17+C20+C23+C26</f>
        <v>76493.600000000006</v>
      </c>
      <c r="D15" s="73">
        <f t="shared" ref="D15:E15" si="2">D17+D20+D23+D26</f>
        <v>76493.600000000006</v>
      </c>
      <c r="E15" s="73">
        <f t="shared" si="2"/>
        <v>76493.600000000006</v>
      </c>
    </row>
    <row r="16" spans="1:7" x14ac:dyDescent="0.2">
      <c r="A16" s="7" t="s">
        <v>1</v>
      </c>
      <c r="B16" s="8"/>
      <c r="C16" s="18"/>
      <c r="D16" s="18"/>
      <c r="E16" s="18"/>
    </row>
    <row r="17" spans="1:5" s="21" customFormat="1" ht="24.75" x14ac:dyDescent="0.2">
      <c r="A17" s="19" t="s">
        <v>30</v>
      </c>
      <c r="B17" s="57" t="s">
        <v>2</v>
      </c>
      <c r="C17" s="58">
        <v>5860</v>
      </c>
      <c r="D17" s="58">
        <v>5860</v>
      </c>
      <c r="E17" s="58">
        <v>5860</v>
      </c>
    </row>
    <row r="18" spans="1:5" s="21" customFormat="1" x14ac:dyDescent="0.2">
      <c r="A18" s="25" t="s">
        <v>4</v>
      </c>
      <c r="B18" s="26" t="s">
        <v>3</v>
      </c>
      <c r="C18" s="43">
        <v>3</v>
      </c>
      <c r="D18" s="43">
        <v>3</v>
      </c>
      <c r="E18" s="43">
        <v>3</v>
      </c>
    </row>
    <row r="19" spans="1:5" s="21" customFormat="1" ht="21.95" customHeight="1" x14ac:dyDescent="0.2">
      <c r="A19" s="25" t="s">
        <v>26</v>
      </c>
      <c r="B19" s="20" t="s">
        <v>27</v>
      </c>
      <c r="C19" s="42">
        <f>C17/12/C18*1000</f>
        <v>162777.77777777778</v>
      </c>
      <c r="D19" s="42">
        <f t="shared" ref="D19:E19" si="3">D17/12/D18*1000</f>
        <v>162777.77777777778</v>
      </c>
      <c r="E19" s="42">
        <f t="shared" si="3"/>
        <v>162777.77777777778</v>
      </c>
    </row>
    <row r="20" spans="1:5" s="21" customFormat="1" ht="24.75" x14ac:dyDescent="0.2">
      <c r="A20" s="19" t="s">
        <v>31</v>
      </c>
      <c r="B20" s="57" t="s">
        <v>2</v>
      </c>
      <c r="C20" s="58">
        <v>53506</v>
      </c>
      <c r="D20" s="58">
        <v>53506</v>
      </c>
      <c r="E20" s="58">
        <v>53506</v>
      </c>
    </row>
    <row r="21" spans="1:5" s="21" customFormat="1" x14ac:dyDescent="0.2">
      <c r="A21" s="25" t="s">
        <v>4</v>
      </c>
      <c r="B21" s="26" t="s">
        <v>3</v>
      </c>
      <c r="C21" s="43">
        <v>21.33</v>
      </c>
      <c r="D21" s="43">
        <v>21.33</v>
      </c>
      <c r="E21" s="43">
        <v>21.33</v>
      </c>
    </row>
    <row r="22" spans="1:5" ht="21.95" customHeight="1" x14ac:dyDescent="0.2">
      <c r="A22" s="9" t="s">
        <v>26</v>
      </c>
      <c r="B22" s="6" t="s">
        <v>27</v>
      </c>
      <c r="C22" s="42">
        <f>C20/12/C21*1000</f>
        <v>209040.47507423034</v>
      </c>
      <c r="D22" s="42">
        <f t="shared" ref="D22:E22" si="4">D20/12/D21*1000</f>
        <v>209040.47507423034</v>
      </c>
      <c r="E22" s="42">
        <f t="shared" si="4"/>
        <v>209040.47507423034</v>
      </c>
    </row>
    <row r="23" spans="1:5" ht="35.25" x14ac:dyDescent="0.2">
      <c r="A23" s="11" t="s">
        <v>61</v>
      </c>
      <c r="B23" s="55" t="s">
        <v>2</v>
      </c>
      <c r="C23" s="58">
        <v>3267.6</v>
      </c>
      <c r="D23" s="58">
        <v>3267.6</v>
      </c>
      <c r="E23" s="58">
        <v>3267.6</v>
      </c>
    </row>
    <row r="24" spans="1:5" x14ac:dyDescent="0.2">
      <c r="A24" s="9" t="s">
        <v>4</v>
      </c>
      <c r="B24" s="10" t="s">
        <v>3</v>
      </c>
      <c r="C24" s="43">
        <v>2.5</v>
      </c>
      <c r="D24" s="43">
        <v>2.5</v>
      </c>
      <c r="E24" s="43">
        <v>2.5</v>
      </c>
    </row>
    <row r="25" spans="1:5" ht="21.95" customHeight="1" x14ac:dyDescent="0.2">
      <c r="A25" s="9" t="s">
        <v>26</v>
      </c>
      <c r="B25" s="6" t="s">
        <v>27</v>
      </c>
      <c r="C25" s="42">
        <f>C23/12/C24*1000</f>
        <v>108920</v>
      </c>
      <c r="D25" s="42">
        <f t="shared" ref="D25:E25" si="5">D23/12/D24*1000</f>
        <v>108920</v>
      </c>
      <c r="E25" s="42">
        <f t="shared" si="5"/>
        <v>108920</v>
      </c>
    </row>
    <row r="26" spans="1:5" ht="24.75" x14ac:dyDescent="0.2">
      <c r="A26" s="5" t="s">
        <v>23</v>
      </c>
      <c r="B26" s="55" t="s">
        <v>2</v>
      </c>
      <c r="C26" s="58">
        <v>13860</v>
      </c>
      <c r="D26" s="58">
        <v>13860</v>
      </c>
      <c r="E26" s="58">
        <v>13860</v>
      </c>
    </row>
    <row r="27" spans="1:5" x14ac:dyDescent="0.2">
      <c r="A27" s="9" t="s">
        <v>4</v>
      </c>
      <c r="B27" s="10" t="s">
        <v>3</v>
      </c>
      <c r="C27" s="43">
        <v>18</v>
      </c>
      <c r="D27" s="43">
        <v>18</v>
      </c>
      <c r="E27" s="43">
        <v>18</v>
      </c>
    </row>
    <row r="28" spans="1:5" ht="21.95" customHeight="1" x14ac:dyDescent="0.2">
      <c r="A28" s="9" t="s">
        <v>26</v>
      </c>
      <c r="B28" s="6" t="s">
        <v>27</v>
      </c>
      <c r="C28" s="42">
        <f>C26/12/C27*1000</f>
        <v>64166.666666666672</v>
      </c>
      <c r="D28" s="42">
        <f t="shared" ref="D28:E28" si="6">D26/12/D27*1000</f>
        <v>64166.666666666672</v>
      </c>
      <c r="E28" s="42">
        <f t="shared" si="6"/>
        <v>64166.666666666672</v>
      </c>
    </row>
    <row r="29" spans="1:5" x14ac:dyDescent="0.2">
      <c r="A29" s="5" t="s">
        <v>5</v>
      </c>
      <c r="B29" s="6" t="s">
        <v>2</v>
      </c>
      <c r="C29" s="48">
        <f>C15*10.05%</f>
        <v>7687.6068000000014</v>
      </c>
      <c r="D29" s="48">
        <f t="shared" ref="D29:E29" si="7">D15*10.05%</f>
        <v>7687.6068000000014</v>
      </c>
      <c r="E29" s="48">
        <f t="shared" si="7"/>
        <v>7687.6068000000014</v>
      </c>
    </row>
    <row r="30" spans="1:5" ht="33" x14ac:dyDescent="0.2">
      <c r="A30" s="11" t="s">
        <v>6</v>
      </c>
      <c r="B30" s="6" t="s">
        <v>2</v>
      </c>
      <c r="C30" s="48">
        <v>5325</v>
      </c>
      <c r="D30" s="48">
        <v>5325</v>
      </c>
      <c r="E30" s="48">
        <v>5325</v>
      </c>
    </row>
    <row r="31" spans="1:5" x14ac:dyDescent="0.2">
      <c r="A31" s="11" t="s">
        <v>7</v>
      </c>
      <c r="B31" s="6" t="s">
        <v>2</v>
      </c>
      <c r="C31" s="18">
        <v>0</v>
      </c>
      <c r="D31" s="18">
        <v>0</v>
      </c>
      <c r="E31" s="18">
        <v>0</v>
      </c>
    </row>
    <row r="32" spans="1:5" ht="33" x14ac:dyDescent="0.2">
      <c r="A32" s="11" t="s">
        <v>8</v>
      </c>
      <c r="B32" s="6" t="s">
        <v>2</v>
      </c>
      <c r="C32" s="48">
        <v>3708</v>
      </c>
      <c r="D32" s="48">
        <v>3708</v>
      </c>
      <c r="E32" s="48">
        <v>3708</v>
      </c>
    </row>
    <row r="33" spans="1:5" ht="38.25" customHeight="1" x14ac:dyDescent="0.2">
      <c r="A33" s="11" t="s">
        <v>9</v>
      </c>
      <c r="B33" s="6" t="s">
        <v>2</v>
      </c>
      <c r="C33" s="48">
        <v>5655</v>
      </c>
      <c r="D33" s="48">
        <v>5655</v>
      </c>
      <c r="E33" s="48">
        <v>5655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7030A0"/>
  </sheetPr>
  <dimension ref="A1:G33"/>
  <sheetViews>
    <sheetView topLeftCell="A23" workbookViewId="0">
      <selection activeCell="C32" sqref="C32:E32"/>
    </sheetView>
  </sheetViews>
  <sheetFormatPr defaultColWidth="9.14453125" defaultRowHeight="19.5" x14ac:dyDescent="0.2"/>
  <cols>
    <col min="1" max="1" width="69.4140625" style="2" customWidth="1"/>
    <col min="2" max="2" width="9.14453125" style="3"/>
    <col min="3" max="5" width="11.97265625" style="17" customWidth="1"/>
    <col min="6" max="7" width="11.97265625" style="2" customWidth="1"/>
    <col min="8" max="16384" width="9.14453125" style="2"/>
  </cols>
  <sheetData>
    <row r="1" spans="1:7" x14ac:dyDescent="0.2">
      <c r="A1" s="79" t="s">
        <v>15</v>
      </c>
      <c r="B1" s="79"/>
      <c r="C1" s="79"/>
      <c r="D1" s="79"/>
      <c r="E1" s="79"/>
    </row>
    <row r="2" spans="1:7" x14ac:dyDescent="0.2">
      <c r="A2" s="79" t="s">
        <v>66</v>
      </c>
      <c r="B2" s="79"/>
      <c r="C2" s="79"/>
      <c r="D2" s="79"/>
      <c r="E2" s="79"/>
    </row>
    <row r="3" spans="1:7" x14ac:dyDescent="0.2">
      <c r="A3" s="1"/>
    </row>
    <row r="4" spans="1:7" ht="44.25" customHeight="1" x14ac:dyDescent="0.2">
      <c r="A4" s="85" t="s">
        <v>41</v>
      </c>
      <c r="B4" s="85"/>
      <c r="C4" s="85"/>
      <c r="D4" s="85"/>
      <c r="E4" s="85"/>
    </row>
    <row r="5" spans="1:7" ht="15.75" customHeight="1" x14ac:dyDescent="0.2">
      <c r="A5" s="81" t="s">
        <v>16</v>
      </c>
      <c r="B5" s="81"/>
      <c r="C5" s="81"/>
      <c r="D5" s="81"/>
      <c r="E5" s="81"/>
    </row>
    <row r="6" spans="1:7" x14ac:dyDescent="0.2">
      <c r="A6" s="4"/>
    </row>
    <row r="7" spans="1:7" x14ac:dyDescent="0.2">
      <c r="A7" s="12" t="s">
        <v>17</v>
      </c>
    </row>
    <row r="8" spans="1:7" x14ac:dyDescent="0.2">
      <c r="A8" s="1"/>
    </row>
    <row r="9" spans="1:7" x14ac:dyDescent="0.2">
      <c r="A9" s="82" t="s">
        <v>28</v>
      </c>
      <c r="B9" s="83" t="s">
        <v>18</v>
      </c>
      <c r="C9" s="84" t="s">
        <v>63</v>
      </c>
      <c r="D9" s="84"/>
      <c r="E9" s="84"/>
    </row>
    <row r="10" spans="1:7" ht="37.5" x14ac:dyDescent="0.2">
      <c r="A10" s="82"/>
      <c r="B10" s="83"/>
      <c r="C10" s="31" t="s">
        <v>19</v>
      </c>
      <c r="D10" s="31" t="s">
        <v>20</v>
      </c>
      <c r="E10" s="39" t="s">
        <v>14</v>
      </c>
    </row>
    <row r="11" spans="1:7" x14ac:dyDescent="0.2">
      <c r="A11" s="5" t="s">
        <v>21</v>
      </c>
      <c r="B11" s="6" t="s">
        <v>10</v>
      </c>
      <c r="C11" s="50">
        <v>62</v>
      </c>
      <c r="D11" s="50">
        <v>62</v>
      </c>
      <c r="E11" s="50">
        <v>62</v>
      </c>
    </row>
    <row r="12" spans="1:7" x14ac:dyDescent="0.2">
      <c r="A12" s="9" t="s">
        <v>24</v>
      </c>
      <c r="B12" s="6" t="s">
        <v>2</v>
      </c>
      <c r="C12" s="18">
        <f>(C13-C32)/C11</f>
        <v>1537.9005612903227</v>
      </c>
      <c r="D12" s="18">
        <f t="shared" ref="D12:E12" si="0">(D13-D32)/D11</f>
        <v>1537.9005612903227</v>
      </c>
      <c r="E12" s="18">
        <f t="shared" si="0"/>
        <v>1537.9005612903227</v>
      </c>
      <c r="F12" s="2" t="s">
        <v>33</v>
      </c>
    </row>
    <row r="13" spans="1:7" x14ac:dyDescent="0.2">
      <c r="A13" s="5" t="s">
        <v>11</v>
      </c>
      <c r="B13" s="6" t="s">
        <v>2</v>
      </c>
      <c r="C13" s="73">
        <f>C15+C29+C30+C33+C31+C32</f>
        <v>103861.83480000001</v>
      </c>
      <c r="D13" s="73">
        <f t="shared" ref="D13:E13" si="1">D15+D29+D30+D33+D31+D32</f>
        <v>103861.83480000001</v>
      </c>
      <c r="E13" s="73">
        <f t="shared" si="1"/>
        <v>103861.83480000001</v>
      </c>
    </row>
    <row r="14" spans="1:7" x14ac:dyDescent="0.2">
      <c r="A14" s="7" t="s">
        <v>0</v>
      </c>
      <c r="B14" s="8"/>
      <c r="C14" s="18">
        <v>0</v>
      </c>
      <c r="D14" s="18">
        <v>1</v>
      </c>
      <c r="E14" s="18">
        <v>2</v>
      </c>
      <c r="G14" s="17"/>
    </row>
    <row r="15" spans="1:7" x14ac:dyDescent="0.2">
      <c r="A15" s="5" t="s">
        <v>12</v>
      </c>
      <c r="B15" s="6" t="s">
        <v>2</v>
      </c>
      <c r="C15" s="73">
        <f>C17+C20+C23+C26</f>
        <v>76549.600000000006</v>
      </c>
      <c r="D15" s="73">
        <f t="shared" ref="D15:E15" si="2">D17+D20+D23+D26</f>
        <v>76549.600000000006</v>
      </c>
      <c r="E15" s="73">
        <f t="shared" si="2"/>
        <v>76549.600000000006</v>
      </c>
    </row>
    <row r="16" spans="1:7" x14ac:dyDescent="0.2">
      <c r="A16" s="7" t="s">
        <v>1</v>
      </c>
      <c r="B16" s="8"/>
      <c r="C16" s="18">
        <v>0</v>
      </c>
      <c r="D16" s="18">
        <v>0</v>
      </c>
      <c r="E16" s="18">
        <v>0</v>
      </c>
    </row>
    <row r="17" spans="1:5" s="21" customFormat="1" ht="24.75" x14ac:dyDescent="0.2">
      <c r="A17" s="19" t="s">
        <v>30</v>
      </c>
      <c r="B17" s="57" t="s">
        <v>2</v>
      </c>
      <c r="C17" s="59">
        <v>3875</v>
      </c>
      <c r="D17" s="59">
        <v>3875</v>
      </c>
      <c r="E17" s="59">
        <v>3875</v>
      </c>
    </row>
    <row r="18" spans="1:5" s="21" customFormat="1" x14ac:dyDescent="0.2">
      <c r="A18" s="25" t="s">
        <v>4</v>
      </c>
      <c r="B18" s="26" t="s">
        <v>3</v>
      </c>
      <c r="C18" s="40">
        <v>2</v>
      </c>
      <c r="D18" s="40">
        <v>2</v>
      </c>
      <c r="E18" s="40">
        <v>2</v>
      </c>
    </row>
    <row r="19" spans="1:5" s="21" customFormat="1" ht="21.95" customHeight="1" x14ac:dyDescent="0.2">
      <c r="A19" s="25" t="s">
        <v>26</v>
      </c>
      <c r="B19" s="20" t="s">
        <v>27</v>
      </c>
      <c r="C19" s="33">
        <f>C17/C18/12*1000+200</f>
        <v>161658.33333333334</v>
      </c>
      <c r="D19" s="33">
        <f t="shared" ref="D19:E19" si="3">D17/D18/12*1000+200</f>
        <v>161658.33333333334</v>
      </c>
      <c r="E19" s="33">
        <f t="shared" si="3"/>
        <v>161658.33333333334</v>
      </c>
    </row>
    <row r="20" spans="1:5" s="21" customFormat="1" ht="24.75" x14ac:dyDescent="0.2">
      <c r="A20" s="19" t="s">
        <v>31</v>
      </c>
      <c r="B20" s="57" t="s">
        <v>2</v>
      </c>
      <c r="C20" s="59">
        <v>54244</v>
      </c>
      <c r="D20" s="59">
        <v>54244</v>
      </c>
      <c r="E20" s="59">
        <v>54244</v>
      </c>
    </row>
    <row r="21" spans="1:5" s="21" customFormat="1" x14ac:dyDescent="0.2">
      <c r="A21" s="25" t="s">
        <v>4</v>
      </c>
      <c r="B21" s="26" t="s">
        <v>3</v>
      </c>
      <c r="C21" s="40">
        <v>21.17</v>
      </c>
      <c r="D21" s="40">
        <v>21.17</v>
      </c>
      <c r="E21" s="40">
        <v>21.17</v>
      </c>
    </row>
    <row r="22" spans="1:5" ht="21.95" customHeight="1" x14ac:dyDescent="0.2">
      <c r="A22" s="9" t="s">
        <v>26</v>
      </c>
      <c r="B22" s="6" t="s">
        <v>27</v>
      </c>
      <c r="C22" s="33">
        <f>C20/12/C21*1000</f>
        <v>213525.42906628875</v>
      </c>
      <c r="D22" s="33">
        <f t="shared" ref="D22:E22" si="4">D20/12/D21*1000</f>
        <v>213525.42906628875</v>
      </c>
      <c r="E22" s="33">
        <f t="shared" si="4"/>
        <v>213525.42906628875</v>
      </c>
    </row>
    <row r="23" spans="1:5" ht="35.25" x14ac:dyDescent="0.2">
      <c r="A23" s="11" t="s">
        <v>61</v>
      </c>
      <c r="B23" s="55" t="s">
        <v>2</v>
      </c>
      <c r="C23" s="59">
        <v>3961.6</v>
      </c>
      <c r="D23" s="59">
        <v>3961.6</v>
      </c>
      <c r="E23" s="59">
        <v>3961.6</v>
      </c>
    </row>
    <row r="24" spans="1:5" x14ac:dyDescent="0.2">
      <c r="A24" s="9" t="s">
        <v>4</v>
      </c>
      <c r="B24" s="10" t="s">
        <v>3</v>
      </c>
      <c r="C24" s="40">
        <v>2.5</v>
      </c>
      <c r="D24" s="40">
        <v>2.5</v>
      </c>
      <c r="E24" s="40">
        <v>2.5</v>
      </c>
    </row>
    <row r="25" spans="1:5" ht="21.95" customHeight="1" x14ac:dyDescent="0.2">
      <c r="A25" s="9" t="s">
        <v>26</v>
      </c>
      <c r="B25" s="6" t="s">
        <v>27</v>
      </c>
      <c r="C25" s="33">
        <f>C23/C24/12*1000</f>
        <v>132053.33333333331</v>
      </c>
      <c r="D25" s="33">
        <f t="shared" ref="D25:E25" si="5">D23/D24/12*1000</f>
        <v>132053.33333333331</v>
      </c>
      <c r="E25" s="33">
        <f t="shared" si="5"/>
        <v>132053.33333333331</v>
      </c>
    </row>
    <row r="26" spans="1:5" ht="24.75" x14ac:dyDescent="0.2">
      <c r="A26" s="5" t="s">
        <v>23</v>
      </c>
      <c r="B26" s="55" t="s">
        <v>2</v>
      </c>
      <c r="C26" s="59">
        <v>14469</v>
      </c>
      <c r="D26" s="59">
        <v>14469</v>
      </c>
      <c r="E26" s="59">
        <v>14469</v>
      </c>
    </row>
    <row r="27" spans="1:5" x14ac:dyDescent="0.2">
      <c r="A27" s="9" t="s">
        <v>4</v>
      </c>
      <c r="B27" s="10" t="s">
        <v>3</v>
      </c>
      <c r="C27" s="40">
        <v>18.75</v>
      </c>
      <c r="D27" s="40">
        <v>18.75</v>
      </c>
      <c r="E27" s="40">
        <v>18.75</v>
      </c>
    </row>
    <row r="28" spans="1:5" ht="21.95" customHeight="1" x14ac:dyDescent="0.2">
      <c r="A28" s="9" t="s">
        <v>26</v>
      </c>
      <c r="B28" s="6" t="s">
        <v>27</v>
      </c>
      <c r="C28" s="33">
        <f>C26/12/C27*1000</f>
        <v>64306.666666666672</v>
      </c>
      <c r="D28" s="33">
        <f t="shared" ref="D28:E28" si="6">D26/12/D27*1000</f>
        <v>64306.666666666672</v>
      </c>
      <c r="E28" s="33">
        <f t="shared" si="6"/>
        <v>64306.666666666672</v>
      </c>
    </row>
    <row r="29" spans="1:5" x14ac:dyDescent="0.2">
      <c r="A29" s="5" t="s">
        <v>5</v>
      </c>
      <c r="B29" s="6" t="s">
        <v>2</v>
      </c>
      <c r="C29" s="48">
        <f>C15*10.05%</f>
        <v>7693.2348000000011</v>
      </c>
      <c r="D29" s="48">
        <f t="shared" ref="D29:E29" si="7">D15*10.05%</f>
        <v>7693.2348000000011</v>
      </c>
      <c r="E29" s="48">
        <f t="shared" si="7"/>
        <v>7693.2348000000011</v>
      </c>
    </row>
    <row r="30" spans="1:5" ht="33" x14ac:dyDescent="0.2">
      <c r="A30" s="11" t="s">
        <v>6</v>
      </c>
      <c r="B30" s="6" t="s">
        <v>2</v>
      </c>
      <c r="C30" s="48">
        <v>5619</v>
      </c>
      <c r="D30" s="48">
        <v>5619</v>
      </c>
      <c r="E30" s="48">
        <v>5619</v>
      </c>
    </row>
    <row r="31" spans="1:5" x14ac:dyDescent="0.2">
      <c r="A31" s="11" t="s">
        <v>7</v>
      </c>
      <c r="B31" s="6" t="s">
        <v>2</v>
      </c>
      <c r="C31" s="18">
        <v>0</v>
      </c>
      <c r="D31" s="18">
        <v>0</v>
      </c>
      <c r="E31" s="18">
        <v>0</v>
      </c>
    </row>
    <row r="32" spans="1:5" ht="33" x14ac:dyDescent="0.2">
      <c r="A32" s="11" t="s">
        <v>8</v>
      </c>
      <c r="B32" s="6" t="s">
        <v>2</v>
      </c>
      <c r="C32" s="48">
        <v>8512</v>
      </c>
      <c r="D32" s="48">
        <v>8512</v>
      </c>
      <c r="E32" s="48">
        <v>8512</v>
      </c>
    </row>
    <row r="33" spans="1:5" ht="38.25" customHeight="1" x14ac:dyDescent="0.2">
      <c r="A33" s="11" t="s">
        <v>9</v>
      </c>
      <c r="B33" s="6" t="s">
        <v>2</v>
      </c>
      <c r="C33" s="48">
        <v>5488</v>
      </c>
      <c r="D33" s="48">
        <v>5488</v>
      </c>
      <c r="E33" s="48">
        <v>5488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7030A0"/>
  </sheetPr>
  <dimension ref="A1:G33"/>
  <sheetViews>
    <sheetView topLeftCell="A23" workbookViewId="0">
      <selection activeCell="C32" sqref="C32:E32"/>
    </sheetView>
  </sheetViews>
  <sheetFormatPr defaultColWidth="9.14453125" defaultRowHeight="19.5" x14ac:dyDescent="0.2"/>
  <cols>
    <col min="1" max="1" width="69.4140625" style="2" customWidth="1"/>
    <col min="2" max="2" width="9.14453125" style="3"/>
    <col min="3" max="5" width="11.97265625" style="17" customWidth="1"/>
    <col min="6" max="7" width="11.97265625" style="2" customWidth="1"/>
    <col min="8" max="16384" width="9.14453125" style="2"/>
  </cols>
  <sheetData>
    <row r="1" spans="1:7" x14ac:dyDescent="0.2">
      <c r="A1" s="79" t="s">
        <v>15</v>
      </c>
      <c r="B1" s="79"/>
      <c r="C1" s="79"/>
      <c r="D1" s="79"/>
      <c r="E1" s="79"/>
    </row>
    <row r="2" spans="1:7" x14ac:dyDescent="0.2">
      <c r="A2" s="79" t="s">
        <v>66</v>
      </c>
      <c r="B2" s="79"/>
      <c r="C2" s="79"/>
      <c r="D2" s="79"/>
      <c r="E2" s="79"/>
    </row>
    <row r="3" spans="1:7" x14ac:dyDescent="0.2">
      <c r="A3" s="1"/>
    </row>
    <row r="4" spans="1:7" ht="42" customHeight="1" x14ac:dyDescent="0.2">
      <c r="A4" s="85" t="s">
        <v>42</v>
      </c>
      <c r="B4" s="85"/>
      <c r="C4" s="85"/>
      <c r="D4" s="85"/>
      <c r="E4" s="85"/>
    </row>
    <row r="5" spans="1:7" ht="15.75" customHeight="1" x14ac:dyDescent="0.2">
      <c r="A5" s="81" t="s">
        <v>16</v>
      </c>
      <c r="B5" s="81"/>
      <c r="C5" s="81"/>
      <c r="D5" s="81"/>
      <c r="E5" s="81"/>
    </row>
    <row r="6" spans="1:7" x14ac:dyDescent="0.2">
      <c r="A6" s="4"/>
    </row>
    <row r="7" spans="1:7" x14ac:dyDescent="0.2">
      <c r="A7" s="12" t="s">
        <v>17</v>
      </c>
    </row>
    <row r="8" spans="1:7" x14ac:dyDescent="0.2">
      <c r="A8" s="1"/>
    </row>
    <row r="9" spans="1:7" x14ac:dyDescent="0.2">
      <c r="A9" s="82" t="s">
        <v>28</v>
      </c>
      <c r="B9" s="83" t="s">
        <v>18</v>
      </c>
      <c r="C9" s="84" t="s">
        <v>63</v>
      </c>
      <c r="D9" s="84"/>
      <c r="E9" s="84"/>
    </row>
    <row r="10" spans="1:7" ht="37.5" x14ac:dyDescent="0.2">
      <c r="A10" s="82"/>
      <c r="B10" s="83"/>
      <c r="C10" s="31" t="s">
        <v>19</v>
      </c>
      <c r="D10" s="31" t="s">
        <v>20</v>
      </c>
      <c r="E10" s="39" t="s">
        <v>14</v>
      </c>
    </row>
    <row r="11" spans="1:7" x14ac:dyDescent="0.2">
      <c r="A11" s="5" t="s">
        <v>21</v>
      </c>
      <c r="B11" s="6" t="s">
        <v>10</v>
      </c>
      <c r="C11" s="50">
        <v>126</v>
      </c>
      <c r="D11" s="50">
        <v>126</v>
      </c>
      <c r="E11" s="50">
        <v>126</v>
      </c>
    </row>
    <row r="12" spans="1:7" x14ac:dyDescent="0.2">
      <c r="A12" s="9" t="s">
        <v>24</v>
      </c>
      <c r="B12" s="6" t="s">
        <v>2</v>
      </c>
      <c r="C12" s="18">
        <f>(C13-C32)/C11</f>
        <v>966.93625793650801</v>
      </c>
      <c r="D12" s="18">
        <f t="shared" ref="D12:E12" si="0">(D13-D32)/D11</f>
        <v>966.93625793650801</v>
      </c>
      <c r="E12" s="18">
        <f t="shared" si="0"/>
        <v>966.93625793650801</v>
      </c>
    </row>
    <row r="13" spans="1:7" x14ac:dyDescent="0.2">
      <c r="A13" s="5" t="s">
        <v>11</v>
      </c>
      <c r="B13" s="6" t="s">
        <v>2</v>
      </c>
      <c r="C13" s="73">
        <f>C15+C29+C30+C33+C31+C32</f>
        <v>130532.9685</v>
      </c>
      <c r="D13" s="73">
        <f t="shared" ref="D13:E13" si="1">D15+D29+D30+D33+D31+D32</f>
        <v>130532.9685</v>
      </c>
      <c r="E13" s="73">
        <f t="shared" si="1"/>
        <v>130532.9685</v>
      </c>
    </row>
    <row r="14" spans="1:7" x14ac:dyDescent="0.2">
      <c r="A14" s="7" t="s">
        <v>0</v>
      </c>
      <c r="B14" s="8"/>
      <c r="C14" s="18">
        <v>0</v>
      </c>
      <c r="D14" s="18">
        <v>1</v>
      </c>
      <c r="E14" s="18">
        <v>2</v>
      </c>
      <c r="G14" s="17"/>
    </row>
    <row r="15" spans="1:7" x14ac:dyDescent="0.2">
      <c r="A15" s="5" t="s">
        <v>12</v>
      </c>
      <c r="B15" s="6" t="s">
        <v>2</v>
      </c>
      <c r="C15" s="73">
        <f>C17+C20+C23+C26</f>
        <v>96537</v>
      </c>
      <c r="D15" s="73">
        <f t="shared" ref="D15:E15" si="2">D17+D20+D23+D26</f>
        <v>96537</v>
      </c>
      <c r="E15" s="73">
        <f t="shared" si="2"/>
        <v>96537</v>
      </c>
    </row>
    <row r="16" spans="1:7" x14ac:dyDescent="0.2">
      <c r="A16" s="7" t="s">
        <v>1</v>
      </c>
      <c r="B16" s="8"/>
      <c r="C16" s="18">
        <v>0</v>
      </c>
      <c r="D16" s="18">
        <v>0</v>
      </c>
      <c r="E16" s="18">
        <v>0</v>
      </c>
    </row>
    <row r="17" spans="1:5" s="21" customFormat="1" ht="24.75" x14ac:dyDescent="0.2">
      <c r="A17" s="19" t="s">
        <v>30</v>
      </c>
      <c r="B17" s="57" t="s">
        <v>2</v>
      </c>
      <c r="C17" s="59">
        <v>6835</v>
      </c>
      <c r="D17" s="59">
        <v>6835</v>
      </c>
      <c r="E17" s="59">
        <v>6835</v>
      </c>
    </row>
    <row r="18" spans="1:5" s="21" customFormat="1" x14ac:dyDescent="0.2">
      <c r="A18" s="25" t="s">
        <v>4</v>
      </c>
      <c r="B18" s="26" t="s">
        <v>3</v>
      </c>
      <c r="C18" s="40">
        <v>4</v>
      </c>
      <c r="D18" s="40">
        <v>4</v>
      </c>
      <c r="E18" s="40">
        <v>4</v>
      </c>
    </row>
    <row r="19" spans="1:5" s="21" customFormat="1" ht="21.95" customHeight="1" x14ac:dyDescent="0.2">
      <c r="A19" s="25" t="s">
        <v>26</v>
      </c>
      <c r="B19" s="20" t="s">
        <v>27</v>
      </c>
      <c r="C19" s="33">
        <f>C17/C18/12*1000+200</f>
        <v>142595.83333333334</v>
      </c>
      <c r="D19" s="33">
        <f t="shared" ref="D19:E19" si="3">D17/D18/12*1000+200</f>
        <v>142595.83333333334</v>
      </c>
      <c r="E19" s="33">
        <f t="shared" si="3"/>
        <v>142595.83333333334</v>
      </c>
    </row>
    <row r="20" spans="1:5" s="21" customFormat="1" ht="24.75" x14ac:dyDescent="0.2">
      <c r="A20" s="19" t="s">
        <v>31</v>
      </c>
      <c r="B20" s="57" t="s">
        <v>2</v>
      </c>
      <c r="C20" s="59">
        <v>68982</v>
      </c>
      <c r="D20" s="59">
        <v>68982</v>
      </c>
      <c r="E20" s="59">
        <v>68982</v>
      </c>
    </row>
    <row r="21" spans="1:5" s="21" customFormat="1" x14ac:dyDescent="0.2">
      <c r="A21" s="25" t="s">
        <v>4</v>
      </c>
      <c r="B21" s="26" t="s">
        <v>3</v>
      </c>
      <c r="C21" s="40">
        <v>29.72</v>
      </c>
      <c r="D21" s="40">
        <v>29.72</v>
      </c>
      <c r="E21" s="40">
        <v>29.72</v>
      </c>
    </row>
    <row r="22" spans="1:5" ht="21.95" customHeight="1" x14ac:dyDescent="0.2">
      <c r="A22" s="9" t="s">
        <v>26</v>
      </c>
      <c r="B22" s="6" t="s">
        <v>27</v>
      </c>
      <c r="C22" s="33">
        <f>C20/12/C21*1000</f>
        <v>193421.93808882908</v>
      </c>
      <c r="D22" s="33">
        <f t="shared" ref="D22:E22" si="4">D20/12/D21*1000</f>
        <v>193421.93808882908</v>
      </c>
      <c r="E22" s="33">
        <f t="shared" si="4"/>
        <v>193421.93808882908</v>
      </c>
    </row>
    <row r="23" spans="1:5" ht="35.25" x14ac:dyDescent="0.2">
      <c r="A23" s="11" t="s">
        <v>61</v>
      </c>
      <c r="B23" s="55" t="s">
        <v>2</v>
      </c>
      <c r="C23" s="59">
        <v>2151</v>
      </c>
      <c r="D23" s="59">
        <v>2151</v>
      </c>
      <c r="E23" s="59">
        <v>2151</v>
      </c>
    </row>
    <row r="24" spans="1:5" x14ac:dyDescent="0.2">
      <c r="A24" s="9" t="s">
        <v>4</v>
      </c>
      <c r="B24" s="10" t="s">
        <v>3</v>
      </c>
      <c r="C24" s="78">
        <v>1.75</v>
      </c>
      <c r="D24" s="78">
        <v>1.75</v>
      </c>
      <c r="E24" s="78">
        <v>1.75</v>
      </c>
    </row>
    <row r="25" spans="1:5" ht="21.95" customHeight="1" x14ac:dyDescent="0.2">
      <c r="A25" s="9" t="s">
        <v>26</v>
      </c>
      <c r="B25" s="6" t="s">
        <v>27</v>
      </c>
      <c r="C25" s="33">
        <f>C23/C24/12*1000</f>
        <v>102428.57142857143</v>
      </c>
      <c r="D25" s="33">
        <f t="shared" ref="D25:E25" si="5">D23/D24/12*1000</f>
        <v>102428.57142857143</v>
      </c>
      <c r="E25" s="33">
        <f t="shared" si="5"/>
        <v>102428.57142857143</v>
      </c>
    </row>
    <row r="26" spans="1:5" ht="24.75" x14ac:dyDescent="0.2">
      <c r="A26" s="5" t="s">
        <v>23</v>
      </c>
      <c r="B26" s="55" t="s">
        <v>2</v>
      </c>
      <c r="C26" s="59">
        <v>18569</v>
      </c>
      <c r="D26" s="59">
        <v>18569</v>
      </c>
      <c r="E26" s="59">
        <v>18569</v>
      </c>
    </row>
    <row r="27" spans="1:5" x14ac:dyDescent="0.2">
      <c r="A27" s="9" t="s">
        <v>4</v>
      </c>
      <c r="B27" s="10" t="s">
        <v>3</v>
      </c>
      <c r="C27" s="40">
        <v>22</v>
      </c>
      <c r="D27" s="40">
        <v>22</v>
      </c>
      <c r="E27" s="40">
        <v>22</v>
      </c>
    </row>
    <row r="28" spans="1:5" ht="21.95" customHeight="1" x14ac:dyDescent="0.2">
      <c r="A28" s="9" t="s">
        <v>26</v>
      </c>
      <c r="B28" s="6" t="s">
        <v>27</v>
      </c>
      <c r="C28" s="33">
        <f>C26/12/C27*1000</f>
        <v>70337.121212121216</v>
      </c>
      <c r="D28" s="33">
        <f t="shared" ref="D28:E28" si="6">D26/12/D27*1000</f>
        <v>70337.121212121216</v>
      </c>
      <c r="E28" s="33">
        <f t="shared" si="6"/>
        <v>70337.121212121216</v>
      </c>
    </row>
    <row r="29" spans="1:5" x14ac:dyDescent="0.2">
      <c r="A29" s="5" t="s">
        <v>5</v>
      </c>
      <c r="B29" s="6" t="s">
        <v>2</v>
      </c>
      <c r="C29" s="48">
        <f>C15*10.05%</f>
        <v>9701.9685000000009</v>
      </c>
      <c r="D29" s="48">
        <f t="shared" ref="D29:E29" si="7">D15*10.05%</f>
        <v>9701.9685000000009</v>
      </c>
      <c r="E29" s="48">
        <f t="shared" si="7"/>
        <v>9701.9685000000009</v>
      </c>
    </row>
    <row r="30" spans="1:5" ht="33" x14ac:dyDescent="0.2">
      <c r="A30" s="11" t="s">
        <v>6</v>
      </c>
      <c r="B30" s="6" t="s">
        <v>2</v>
      </c>
      <c r="C30" s="48">
        <v>6346</v>
      </c>
      <c r="D30" s="48">
        <v>6346</v>
      </c>
      <c r="E30" s="48">
        <v>6346</v>
      </c>
    </row>
    <row r="31" spans="1:5" x14ac:dyDescent="0.2">
      <c r="A31" s="11" t="s">
        <v>7</v>
      </c>
      <c r="B31" s="6" t="s">
        <v>2</v>
      </c>
      <c r="C31" s="18"/>
      <c r="D31" s="18"/>
      <c r="E31" s="18"/>
    </row>
    <row r="32" spans="1:5" ht="33" x14ac:dyDescent="0.2">
      <c r="A32" s="11" t="s">
        <v>8</v>
      </c>
      <c r="B32" s="6" t="s">
        <v>2</v>
      </c>
      <c r="C32" s="72">
        <v>8699</v>
      </c>
      <c r="D32" s="72">
        <v>8699</v>
      </c>
      <c r="E32" s="72">
        <v>8699</v>
      </c>
    </row>
    <row r="33" spans="1:5" ht="38.25" customHeight="1" x14ac:dyDescent="0.2">
      <c r="A33" s="11" t="s">
        <v>9</v>
      </c>
      <c r="B33" s="6" t="s">
        <v>2</v>
      </c>
      <c r="C33" s="48">
        <v>9249</v>
      </c>
      <c r="D33" s="48">
        <v>9249</v>
      </c>
      <c r="E33" s="48">
        <v>9249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7030A0"/>
  </sheetPr>
  <dimension ref="A1:G33"/>
  <sheetViews>
    <sheetView topLeftCell="A25" workbookViewId="0">
      <selection activeCell="C32" sqref="C32:E32"/>
    </sheetView>
  </sheetViews>
  <sheetFormatPr defaultColWidth="9.14453125" defaultRowHeight="19.5" x14ac:dyDescent="0.2"/>
  <cols>
    <col min="1" max="1" width="69.4140625" style="2" customWidth="1"/>
    <col min="2" max="2" width="9.14453125" style="3"/>
    <col min="3" max="5" width="11.97265625" style="17" customWidth="1"/>
    <col min="6" max="7" width="11.97265625" style="2" customWidth="1"/>
    <col min="8" max="16384" width="9.14453125" style="2"/>
  </cols>
  <sheetData>
    <row r="1" spans="1:7" x14ac:dyDescent="0.2">
      <c r="A1" s="79" t="s">
        <v>15</v>
      </c>
      <c r="B1" s="79"/>
      <c r="C1" s="79"/>
      <c r="D1" s="79"/>
      <c r="E1" s="79"/>
    </row>
    <row r="2" spans="1:7" x14ac:dyDescent="0.2">
      <c r="A2" s="79" t="s">
        <v>66</v>
      </c>
      <c r="B2" s="79"/>
      <c r="C2" s="79"/>
      <c r="D2" s="79"/>
      <c r="E2" s="79"/>
    </row>
    <row r="3" spans="1:7" x14ac:dyDescent="0.2">
      <c r="A3" s="1"/>
    </row>
    <row r="4" spans="1:7" ht="29.25" customHeight="1" x14ac:dyDescent="0.2">
      <c r="A4" s="86" t="s">
        <v>43</v>
      </c>
      <c r="B4" s="86"/>
      <c r="C4" s="86"/>
      <c r="D4" s="86"/>
      <c r="E4" s="86"/>
    </row>
    <row r="5" spans="1:7" ht="15.75" customHeight="1" x14ac:dyDescent="0.2">
      <c r="A5" s="81" t="s">
        <v>16</v>
      </c>
      <c r="B5" s="81"/>
      <c r="C5" s="81"/>
      <c r="D5" s="81"/>
      <c r="E5" s="81"/>
    </row>
    <row r="6" spans="1:7" x14ac:dyDescent="0.2">
      <c r="A6" s="4"/>
    </row>
    <row r="7" spans="1:7" x14ac:dyDescent="0.2">
      <c r="A7" s="12" t="s">
        <v>17</v>
      </c>
    </row>
    <row r="8" spans="1:7" x14ac:dyDescent="0.2">
      <c r="A8" s="1"/>
    </row>
    <row r="9" spans="1:7" x14ac:dyDescent="0.2">
      <c r="A9" s="82" t="s">
        <v>28</v>
      </c>
      <c r="B9" s="83" t="s">
        <v>18</v>
      </c>
      <c r="C9" s="84" t="s">
        <v>63</v>
      </c>
      <c r="D9" s="84"/>
      <c r="E9" s="84"/>
    </row>
    <row r="10" spans="1:7" ht="37.5" x14ac:dyDescent="0.2">
      <c r="A10" s="82"/>
      <c r="B10" s="83"/>
      <c r="C10" s="31" t="s">
        <v>19</v>
      </c>
      <c r="D10" s="31" t="s">
        <v>20</v>
      </c>
      <c r="E10" s="39" t="s">
        <v>14</v>
      </c>
      <c r="F10" s="2" t="s">
        <v>32</v>
      </c>
    </row>
    <row r="11" spans="1:7" x14ac:dyDescent="0.2">
      <c r="A11" s="5" t="s">
        <v>21</v>
      </c>
      <c r="B11" s="6" t="s">
        <v>10</v>
      </c>
      <c r="C11" s="50">
        <v>57</v>
      </c>
      <c r="D11" s="50">
        <v>57</v>
      </c>
      <c r="E11" s="50">
        <v>57</v>
      </c>
    </row>
    <row r="12" spans="1:7" x14ac:dyDescent="0.2">
      <c r="A12" s="9" t="s">
        <v>62</v>
      </c>
      <c r="B12" s="6" t="s">
        <v>2</v>
      </c>
      <c r="C12" s="18">
        <f>(C13-C32)/C11</f>
        <v>1849.8105315789476</v>
      </c>
      <c r="D12" s="18">
        <f t="shared" ref="D12:E12" si="0">(D13-D32)/D11</f>
        <v>1849.8105315789476</v>
      </c>
      <c r="E12" s="18">
        <f t="shared" si="0"/>
        <v>1849.8105315789476</v>
      </c>
    </row>
    <row r="13" spans="1:7" x14ac:dyDescent="0.2">
      <c r="A13" s="5" t="s">
        <v>11</v>
      </c>
      <c r="B13" s="6" t="s">
        <v>2</v>
      </c>
      <c r="C13" s="73">
        <f>C15+C29+C30+C33+C31+C32</f>
        <v>107997.20030000001</v>
      </c>
      <c r="D13" s="73">
        <f t="shared" ref="D13:E13" si="1">D15+D29+D30+D33+D31+D32</f>
        <v>107997.20030000001</v>
      </c>
      <c r="E13" s="73">
        <f t="shared" si="1"/>
        <v>107997.20030000001</v>
      </c>
    </row>
    <row r="14" spans="1:7" x14ac:dyDescent="0.2">
      <c r="A14" s="7" t="s">
        <v>0</v>
      </c>
      <c r="B14" s="8"/>
      <c r="C14" s="18"/>
      <c r="D14" s="18"/>
      <c r="E14" s="18"/>
      <c r="G14" s="17"/>
    </row>
    <row r="15" spans="1:7" x14ac:dyDescent="0.2">
      <c r="A15" s="5" t="s">
        <v>12</v>
      </c>
      <c r="B15" s="6" t="s">
        <v>2</v>
      </c>
      <c r="C15" s="73">
        <f>C17+C20+C23+C26</f>
        <v>87080.6</v>
      </c>
      <c r="D15" s="73">
        <f t="shared" ref="D15:E15" si="2">D17+D20+D23+D26</f>
        <v>87080.6</v>
      </c>
      <c r="E15" s="73">
        <f t="shared" si="2"/>
        <v>87080.6</v>
      </c>
    </row>
    <row r="16" spans="1:7" x14ac:dyDescent="0.2">
      <c r="A16" s="7" t="s">
        <v>1</v>
      </c>
      <c r="B16" s="8"/>
      <c r="C16" s="18"/>
      <c r="D16" s="18"/>
      <c r="E16" s="18"/>
    </row>
    <row r="17" spans="1:5" s="21" customFormat="1" ht="24.75" x14ac:dyDescent="0.2">
      <c r="A17" s="19" t="s">
        <v>30</v>
      </c>
      <c r="B17" s="57" t="s">
        <v>2</v>
      </c>
      <c r="C17" s="59">
        <v>6095</v>
      </c>
      <c r="D17" s="59">
        <v>6095</v>
      </c>
      <c r="E17" s="59">
        <v>6095</v>
      </c>
    </row>
    <row r="18" spans="1:5" s="21" customFormat="1" x14ac:dyDescent="0.2">
      <c r="A18" s="25" t="s">
        <v>4</v>
      </c>
      <c r="B18" s="26" t="s">
        <v>3</v>
      </c>
      <c r="C18" s="40">
        <v>3</v>
      </c>
      <c r="D18" s="40">
        <v>3</v>
      </c>
      <c r="E18" s="40">
        <v>3</v>
      </c>
    </row>
    <row r="19" spans="1:5" s="21" customFormat="1" ht="21.95" customHeight="1" x14ac:dyDescent="0.2">
      <c r="A19" s="25" t="s">
        <v>26</v>
      </c>
      <c r="B19" s="20" t="s">
        <v>27</v>
      </c>
      <c r="C19" s="33">
        <f>C17/C18/12*1000+200</f>
        <v>169505.55555555556</v>
      </c>
      <c r="D19" s="33">
        <f t="shared" ref="D19:E19" si="3">D17/D18/12*1000+200</f>
        <v>169505.55555555556</v>
      </c>
      <c r="E19" s="33">
        <f t="shared" si="3"/>
        <v>169505.55555555556</v>
      </c>
    </row>
    <row r="20" spans="1:5" s="21" customFormat="1" ht="24.75" x14ac:dyDescent="0.2">
      <c r="A20" s="19" t="s">
        <v>31</v>
      </c>
      <c r="B20" s="57" t="s">
        <v>2</v>
      </c>
      <c r="C20" s="59">
        <v>63291</v>
      </c>
      <c r="D20" s="59">
        <v>63291</v>
      </c>
      <c r="E20" s="59">
        <v>63291</v>
      </c>
    </row>
    <row r="21" spans="1:5" x14ac:dyDescent="0.2">
      <c r="A21" s="9" t="s">
        <v>4</v>
      </c>
      <c r="B21" s="10" t="s">
        <v>3</v>
      </c>
      <c r="C21" s="40">
        <v>30.17</v>
      </c>
      <c r="D21" s="40">
        <v>30.17</v>
      </c>
      <c r="E21" s="40">
        <v>30.17</v>
      </c>
    </row>
    <row r="22" spans="1:5" ht="21.95" customHeight="1" x14ac:dyDescent="0.2">
      <c r="A22" s="9" t="s">
        <v>26</v>
      </c>
      <c r="B22" s="6" t="s">
        <v>27</v>
      </c>
      <c r="C22" s="33">
        <f>C20/12/C21*1000</f>
        <v>174817.69970169041</v>
      </c>
      <c r="D22" s="33">
        <f t="shared" ref="D22:E22" si="4">D20/12/D21*1000</f>
        <v>174817.69970169041</v>
      </c>
      <c r="E22" s="33">
        <f t="shared" si="4"/>
        <v>174817.69970169041</v>
      </c>
    </row>
    <row r="23" spans="1:5" ht="35.25" x14ac:dyDescent="0.2">
      <c r="A23" s="11" t="s">
        <v>61</v>
      </c>
      <c r="B23" s="55" t="s">
        <v>2</v>
      </c>
      <c r="C23" s="59">
        <v>3542</v>
      </c>
      <c r="D23" s="59">
        <v>3542</v>
      </c>
      <c r="E23" s="59">
        <v>3542</v>
      </c>
    </row>
    <row r="24" spans="1:5" x14ac:dyDescent="0.2">
      <c r="A24" s="9" t="s">
        <v>4</v>
      </c>
      <c r="B24" s="10" t="s">
        <v>3</v>
      </c>
      <c r="C24" s="40">
        <v>2.5</v>
      </c>
      <c r="D24" s="40">
        <v>2.5</v>
      </c>
      <c r="E24" s="40">
        <v>2.5</v>
      </c>
    </row>
    <row r="25" spans="1:5" ht="21.95" customHeight="1" x14ac:dyDescent="0.2">
      <c r="A25" s="9" t="s">
        <v>26</v>
      </c>
      <c r="B25" s="6" t="s">
        <v>27</v>
      </c>
      <c r="C25" s="33">
        <f>C23/C24/12*1000</f>
        <v>118066.66666666666</v>
      </c>
      <c r="D25" s="33">
        <f t="shared" ref="D25:E25" si="5">D23/D24/12*1000</f>
        <v>118066.66666666666</v>
      </c>
      <c r="E25" s="33">
        <f t="shared" si="5"/>
        <v>118066.66666666666</v>
      </c>
    </row>
    <row r="26" spans="1:5" ht="24.75" x14ac:dyDescent="0.2">
      <c r="A26" s="5" t="s">
        <v>23</v>
      </c>
      <c r="B26" s="55" t="s">
        <v>2</v>
      </c>
      <c r="C26" s="59">
        <v>14152.6</v>
      </c>
      <c r="D26" s="59">
        <v>14152.6</v>
      </c>
      <c r="E26" s="59">
        <v>14152.6</v>
      </c>
    </row>
    <row r="27" spans="1:5" x14ac:dyDescent="0.2">
      <c r="A27" s="9" t="s">
        <v>4</v>
      </c>
      <c r="B27" s="10" t="s">
        <v>3</v>
      </c>
      <c r="C27" s="40">
        <v>19.5</v>
      </c>
      <c r="D27" s="40">
        <v>19.5</v>
      </c>
      <c r="E27" s="40">
        <v>19.5</v>
      </c>
    </row>
    <row r="28" spans="1:5" ht="21.95" customHeight="1" x14ac:dyDescent="0.2">
      <c r="A28" s="9" t="s">
        <v>26</v>
      </c>
      <c r="B28" s="6" t="s">
        <v>27</v>
      </c>
      <c r="C28" s="33">
        <f>C26/12/C27*1000</f>
        <v>60481.196581196586</v>
      </c>
      <c r="D28" s="33">
        <f t="shared" ref="D28:E28" si="6">D26/12/D27*1000</f>
        <v>60481.196581196586</v>
      </c>
      <c r="E28" s="33">
        <f t="shared" si="6"/>
        <v>60481.196581196586</v>
      </c>
    </row>
    <row r="29" spans="1:5" x14ac:dyDescent="0.2">
      <c r="A29" s="5" t="s">
        <v>5</v>
      </c>
      <c r="B29" s="6" t="s">
        <v>2</v>
      </c>
      <c r="C29" s="48">
        <f>C15*10.05%</f>
        <v>8751.6003000000019</v>
      </c>
      <c r="D29" s="48">
        <f t="shared" ref="D29:E29" si="7">D15*10.05%</f>
        <v>8751.6003000000019</v>
      </c>
      <c r="E29" s="48">
        <f t="shared" si="7"/>
        <v>8751.6003000000019</v>
      </c>
    </row>
    <row r="30" spans="1:5" ht="33" x14ac:dyDescent="0.2">
      <c r="A30" s="11" t="s">
        <v>6</v>
      </c>
      <c r="B30" s="6" t="s">
        <v>2</v>
      </c>
      <c r="C30" s="48">
        <v>4523</v>
      </c>
      <c r="D30" s="48">
        <v>4523</v>
      </c>
      <c r="E30" s="48">
        <v>4523</v>
      </c>
    </row>
    <row r="31" spans="1:5" x14ac:dyDescent="0.2">
      <c r="A31" s="11" t="s">
        <v>7</v>
      </c>
      <c r="B31" s="6" t="s">
        <v>2</v>
      </c>
      <c r="C31" s="18"/>
      <c r="D31" s="18"/>
      <c r="E31" s="18"/>
    </row>
    <row r="32" spans="1:5" ht="33" x14ac:dyDescent="0.2">
      <c r="A32" s="11" t="s">
        <v>8</v>
      </c>
      <c r="B32" s="6" t="s">
        <v>2</v>
      </c>
      <c r="C32" s="48">
        <v>2558</v>
      </c>
      <c r="D32" s="48">
        <v>2558</v>
      </c>
      <c r="E32" s="48">
        <v>2558</v>
      </c>
    </row>
    <row r="33" spans="1:5" ht="50.25" customHeight="1" x14ac:dyDescent="0.2">
      <c r="A33" s="11" t="s">
        <v>9</v>
      </c>
      <c r="B33" s="6" t="s">
        <v>2</v>
      </c>
      <c r="C33" s="48">
        <v>5084</v>
      </c>
      <c r="D33" s="48">
        <v>5084</v>
      </c>
      <c r="E33" s="48">
        <v>5084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7030A0"/>
  </sheetPr>
  <dimension ref="A1:G33"/>
  <sheetViews>
    <sheetView topLeftCell="A29" workbookViewId="0">
      <selection activeCell="C32" sqref="C32:E32"/>
    </sheetView>
  </sheetViews>
  <sheetFormatPr defaultColWidth="9.14453125" defaultRowHeight="19.5" x14ac:dyDescent="0.2"/>
  <cols>
    <col min="1" max="1" width="69.4140625" style="2" customWidth="1"/>
    <col min="2" max="2" width="9.14453125" style="3"/>
    <col min="3" max="5" width="11.97265625" style="17" customWidth="1"/>
    <col min="6" max="7" width="11.97265625" style="2" customWidth="1"/>
    <col min="8" max="16384" width="9.14453125" style="2"/>
  </cols>
  <sheetData>
    <row r="1" spans="1:7" x14ac:dyDescent="0.2">
      <c r="A1" s="79" t="s">
        <v>15</v>
      </c>
      <c r="B1" s="79"/>
      <c r="C1" s="79"/>
      <c r="D1" s="79"/>
      <c r="E1" s="79"/>
    </row>
    <row r="2" spans="1:7" x14ac:dyDescent="0.2">
      <c r="A2" s="79" t="s">
        <v>66</v>
      </c>
      <c r="B2" s="79"/>
      <c r="C2" s="79"/>
      <c r="D2" s="79"/>
      <c r="E2" s="79"/>
    </row>
    <row r="3" spans="1:7" x14ac:dyDescent="0.2">
      <c r="A3" s="1"/>
    </row>
    <row r="4" spans="1:7" x14ac:dyDescent="0.2">
      <c r="A4" s="80" t="s">
        <v>44</v>
      </c>
      <c r="B4" s="80"/>
      <c r="C4" s="80"/>
      <c r="D4" s="80"/>
      <c r="E4" s="80"/>
    </row>
    <row r="5" spans="1:7" ht="15.75" customHeight="1" x14ac:dyDescent="0.2">
      <c r="A5" s="81" t="s">
        <v>16</v>
      </c>
      <c r="B5" s="81"/>
      <c r="C5" s="81"/>
      <c r="D5" s="81"/>
      <c r="E5" s="81"/>
    </row>
    <row r="6" spans="1:7" x14ac:dyDescent="0.2">
      <c r="A6" s="4"/>
    </row>
    <row r="7" spans="1:7" x14ac:dyDescent="0.2">
      <c r="A7" s="12" t="s">
        <v>17</v>
      </c>
    </row>
    <row r="8" spans="1:7" x14ac:dyDescent="0.2">
      <c r="A8" s="1"/>
    </row>
    <row r="9" spans="1:7" x14ac:dyDescent="0.2">
      <c r="A9" s="82" t="s">
        <v>28</v>
      </c>
      <c r="B9" s="83" t="s">
        <v>18</v>
      </c>
      <c r="C9" s="84" t="s">
        <v>63</v>
      </c>
      <c r="D9" s="84"/>
      <c r="E9" s="84"/>
    </row>
    <row r="10" spans="1:7" ht="37.5" x14ac:dyDescent="0.2">
      <c r="A10" s="82"/>
      <c r="B10" s="83"/>
      <c r="C10" s="31" t="s">
        <v>19</v>
      </c>
      <c r="D10" s="31" t="s">
        <v>20</v>
      </c>
      <c r="E10" s="39" t="s">
        <v>14</v>
      </c>
    </row>
    <row r="11" spans="1:7" x14ac:dyDescent="0.2">
      <c r="A11" s="5" t="s">
        <v>21</v>
      </c>
      <c r="B11" s="6" t="s">
        <v>10</v>
      </c>
      <c r="C11" s="50">
        <v>81</v>
      </c>
      <c r="D11" s="50">
        <v>81</v>
      </c>
      <c r="E11" s="50">
        <v>81</v>
      </c>
    </row>
    <row r="12" spans="1:7" x14ac:dyDescent="0.2">
      <c r="A12" s="9" t="s">
        <v>24</v>
      </c>
      <c r="B12" s="6" t="s">
        <v>2</v>
      </c>
      <c r="C12" s="18">
        <f>(C13--C32)/C11</f>
        <v>1273.195499382716</v>
      </c>
      <c r="D12" s="18">
        <f t="shared" ref="D12:E12" si="0">(D13--D32)/D11</f>
        <v>1273.195499382716</v>
      </c>
      <c r="E12" s="18">
        <f t="shared" si="0"/>
        <v>1273.195499382716</v>
      </c>
    </row>
    <row r="13" spans="1:7" x14ac:dyDescent="0.2">
      <c r="A13" s="5" t="s">
        <v>11</v>
      </c>
      <c r="B13" s="6" t="s">
        <v>2</v>
      </c>
      <c r="C13" s="73">
        <f>C15+C29+C30+C33+C31+C32</f>
        <v>99870.835449999999</v>
      </c>
      <c r="D13" s="73">
        <f t="shared" ref="D13:E13" si="1">D15+D29+D30+D33+D31+D32</f>
        <v>99870.835449999999</v>
      </c>
      <c r="E13" s="73">
        <f t="shared" si="1"/>
        <v>99870.835449999999</v>
      </c>
    </row>
    <row r="14" spans="1:7" x14ac:dyDescent="0.2">
      <c r="A14" s="7" t="s">
        <v>0</v>
      </c>
      <c r="B14" s="8"/>
      <c r="C14" s="18"/>
      <c r="D14" s="18"/>
      <c r="E14" s="18"/>
      <c r="G14" s="17"/>
    </row>
    <row r="15" spans="1:7" x14ac:dyDescent="0.2">
      <c r="A15" s="5" t="s">
        <v>12</v>
      </c>
      <c r="B15" s="6" t="s">
        <v>2</v>
      </c>
      <c r="C15" s="73">
        <f>C17+C20+C23+C26</f>
        <v>75690.899999999994</v>
      </c>
      <c r="D15" s="73">
        <f t="shared" ref="D15:E15" si="2">D17+D20+D23+D26</f>
        <v>75690.899999999994</v>
      </c>
      <c r="E15" s="73">
        <f t="shared" si="2"/>
        <v>75690.899999999994</v>
      </c>
    </row>
    <row r="16" spans="1:7" x14ac:dyDescent="0.2">
      <c r="A16" s="7" t="s">
        <v>1</v>
      </c>
      <c r="B16" s="8"/>
      <c r="C16" s="18"/>
      <c r="D16" s="18"/>
      <c r="E16" s="18"/>
    </row>
    <row r="17" spans="1:5" s="21" customFormat="1" ht="24.75" x14ac:dyDescent="0.2">
      <c r="A17" s="19" t="s">
        <v>30</v>
      </c>
      <c r="B17" s="57" t="s">
        <v>2</v>
      </c>
      <c r="C17" s="59">
        <v>5767</v>
      </c>
      <c r="D17" s="59">
        <v>5767</v>
      </c>
      <c r="E17" s="59">
        <v>5767</v>
      </c>
    </row>
    <row r="18" spans="1:5" s="21" customFormat="1" x14ac:dyDescent="0.2">
      <c r="A18" s="25" t="s">
        <v>4</v>
      </c>
      <c r="B18" s="26" t="s">
        <v>3</v>
      </c>
      <c r="C18" s="69">
        <v>2.75</v>
      </c>
      <c r="D18" s="69">
        <v>2.75</v>
      </c>
      <c r="E18" s="69">
        <v>2.75</v>
      </c>
    </row>
    <row r="19" spans="1:5" s="21" customFormat="1" ht="21.95" customHeight="1" x14ac:dyDescent="0.2">
      <c r="A19" s="25" t="s">
        <v>26</v>
      </c>
      <c r="B19" s="20" t="s">
        <v>27</v>
      </c>
      <c r="C19" s="33">
        <f>C17/C18/12*1000+200</f>
        <v>174957.57575757575</v>
      </c>
      <c r="D19" s="33">
        <f t="shared" ref="D19:E19" si="3">D17/D18/12*1000+200</f>
        <v>174957.57575757575</v>
      </c>
      <c r="E19" s="33">
        <f t="shared" si="3"/>
        <v>174957.57575757575</v>
      </c>
    </row>
    <row r="20" spans="1:5" s="21" customFormat="1" ht="24.75" x14ac:dyDescent="0.2">
      <c r="A20" s="19" t="s">
        <v>31</v>
      </c>
      <c r="B20" s="57" t="s">
        <v>2</v>
      </c>
      <c r="C20" s="59">
        <v>52249</v>
      </c>
      <c r="D20" s="59">
        <v>52249</v>
      </c>
      <c r="E20" s="59">
        <v>52249</v>
      </c>
    </row>
    <row r="21" spans="1:5" s="21" customFormat="1" x14ac:dyDescent="0.2">
      <c r="A21" s="25" t="s">
        <v>4</v>
      </c>
      <c r="B21" s="26" t="s">
        <v>3</v>
      </c>
      <c r="C21" s="33">
        <v>21.57</v>
      </c>
      <c r="D21" s="33">
        <v>21.57</v>
      </c>
      <c r="E21" s="33">
        <v>21.57</v>
      </c>
    </row>
    <row r="22" spans="1:5" ht="21.95" customHeight="1" x14ac:dyDescent="0.2">
      <c r="A22" s="9" t="s">
        <v>26</v>
      </c>
      <c r="B22" s="6" t="s">
        <v>27</v>
      </c>
      <c r="C22" s="33">
        <f>C20/12/C21*1000</f>
        <v>201858.29083603769</v>
      </c>
      <c r="D22" s="33">
        <f t="shared" ref="D22:E22" si="4">D20/12/D21*1000</f>
        <v>201858.29083603769</v>
      </c>
      <c r="E22" s="33">
        <f t="shared" si="4"/>
        <v>201858.29083603769</v>
      </c>
    </row>
    <row r="23" spans="1:5" ht="35.25" x14ac:dyDescent="0.2">
      <c r="A23" s="11" t="s">
        <v>61</v>
      </c>
      <c r="B23" s="55" t="s">
        <v>2</v>
      </c>
      <c r="C23" s="59">
        <v>1342</v>
      </c>
      <c r="D23" s="59">
        <v>1342</v>
      </c>
      <c r="E23" s="59">
        <v>1342</v>
      </c>
    </row>
    <row r="24" spans="1:5" x14ac:dyDescent="0.2">
      <c r="A24" s="9" t="s">
        <v>4</v>
      </c>
      <c r="B24" s="10" t="s">
        <v>3</v>
      </c>
      <c r="C24" s="33">
        <v>1</v>
      </c>
      <c r="D24" s="33">
        <v>1</v>
      </c>
      <c r="E24" s="33">
        <v>1</v>
      </c>
    </row>
    <row r="25" spans="1:5" ht="21.95" customHeight="1" x14ac:dyDescent="0.2">
      <c r="A25" s="9" t="s">
        <v>26</v>
      </c>
      <c r="B25" s="6" t="s">
        <v>27</v>
      </c>
      <c r="C25" s="33">
        <f>C23/12/C24*1000</f>
        <v>111833.33333333333</v>
      </c>
      <c r="D25" s="33">
        <f t="shared" ref="D25:E25" si="5">D23/12/D24*1000</f>
        <v>111833.33333333333</v>
      </c>
      <c r="E25" s="33">
        <f t="shared" si="5"/>
        <v>111833.33333333333</v>
      </c>
    </row>
    <row r="26" spans="1:5" ht="24.75" x14ac:dyDescent="0.2">
      <c r="A26" s="5" t="s">
        <v>23</v>
      </c>
      <c r="B26" s="55" t="s">
        <v>2</v>
      </c>
      <c r="C26" s="59">
        <v>16332.9</v>
      </c>
      <c r="D26" s="59">
        <v>16332.9</v>
      </c>
      <c r="E26" s="59">
        <v>16332.9</v>
      </c>
    </row>
    <row r="27" spans="1:5" x14ac:dyDescent="0.2">
      <c r="A27" s="9" t="s">
        <v>4</v>
      </c>
      <c r="B27" s="10" t="s">
        <v>3</v>
      </c>
      <c r="C27" s="33">
        <v>17.5</v>
      </c>
      <c r="D27" s="33">
        <v>17.5</v>
      </c>
      <c r="E27" s="33">
        <v>17.5</v>
      </c>
    </row>
    <row r="28" spans="1:5" ht="21.95" customHeight="1" x14ac:dyDescent="0.2">
      <c r="A28" s="9" t="s">
        <v>26</v>
      </c>
      <c r="B28" s="6" t="s">
        <v>27</v>
      </c>
      <c r="C28" s="33">
        <f>C26/12/C27*1000</f>
        <v>77775.71428571429</v>
      </c>
      <c r="D28" s="33">
        <f t="shared" ref="D28:E28" si="6">D26/12/D27*1000</f>
        <v>77775.71428571429</v>
      </c>
      <c r="E28" s="33">
        <f t="shared" si="6"/>
        <v>77775.71428571429</v>
      </c>
    </row>
    <row r="29" spans="1:5" x14ac:dyDescent="0.2">
      <c r="A29" s="5" t="s">
        <v>5</v>
      </c>
      <c r="B29" s="6" t="s">
        <v>2</v>
      </c>
      <c r="C29" s="48">
        <f>C15*10.05%</f>
        <v>7606.9354499999999</v>
      </c>
      <c r="D29" s="48">
        <f t="shared" ref="D29:E29" si="7">D15*10.05%</f>
        <v>7606.9354499999999</v>
      </c>
      <c r="E29" s="48">
        <f t="shared" si="7"/>
        <v>7606.9354499999999</v>
      </c>
    </row>
    <row r="30" spans="1:5" ht="33" x14ac:dyDescent="0.2">
      <c r="A30" s="11" t="s">
        <v>6</v>
      </c>
      <c r="B30" s="6" t="s">
        <v>2</v>
      </c>
      <c r="C30" s="48">
        <v>6059</v>
      </c>
      <c r="D30" s="48">
        <v>6059</v>
      </c>
      <c r="E30" s="48">
        <v>6059</v>
      </c>
    </row>
    <row r="31" spans="1:5" x14ac:dyDescent="0.2">
      <c r="A31" s="11" t="s">
        <v>7</v>
      </c>
      <c r="B31" s="6" t="s">
        <v>2</v>
      </c>
      <c r="C31" s="18">
        <v>1669</v>
      </c>
      <c r="D31" s="18">
        <v>1669</v>
      </c>
      <c r="E31" s="18">
        <v>1669</v>
      </c>
    </row>
    <row r="32" spans="1:5" ht="33" x14ac:dyDescent="0.2">
      <c r="A32" s="11" t="s">
        <v>8</v>
      </c>
      <c r="B32" s="6" t="s">
        <v>2</v>
      </c>
      <c r="C32" s="48">
        <v>3258</v>
      </c>
      <c r="D32" s="48">
        <v>3258</v>
      </c>
      <c r="E32" s="48">
        <v>3258</v>
      </c>
    </row>
    <row r="33" spans="1:5" ht="38.25" customHeight="1" x14ac:dyDescent="0.2">
      <c r="A33" s="11" t="s">
        <v>9</v>
      </c>
      <c r="B33" s="6" t="s">
        <v>2</v>
      </c>
      <c r="C33" s="48">
        <v>5587</v>
      </c>
      <c r="D33" s="48">
        <v>5587</v>
      </c>
      <c r="E33" s="48">
        <v>5587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7030A0"/>
  </sheetPr>
  <dimension ref="A1:G33"/>
  <sheetViews>
    <sheetView topLeftCell="A22" workbookViewId="0">
      <selection activeCell="C32" sqref="C32:E32"/>
    </sheetView>
  </sheetViews>
  <sheetFormatPr defaultColWidth="9.14453125" defaultRowHeight="19.5" x14ac:dyDescent="0.2"/>
  <cols>
    <col min="1" max="1" width="69.4140625" style="2" customWidth="1"/>
    <col min="2" max="2" width="9.14453125" style="3"/>
    <col min="3" max="5" width="11.97265625" style="17" customWidth="1"/>
    <col min="6" max="7" width="11.97265625" style="2" customWidth="1"/>
    <col min="8" max="16384" width="9.14453125" style="2"/>
  </cols>
  <sheetData>
    <row r="1" spans="1:7" x14ac:dyDescent="0.2">
      <c r="A1" s="79" t="s">
        <v>15</v>
      </c>
      <c r="B1" s="79"/>
      <c r="C1" s="79"/>
      <c r="D1" s="79"/>
      <c r="E1" s="79"/>
    </row>
    <row r="2" spans="1:7" x14ac:dyDescent="0.2">
      <c r="A2" s="79" t="s">
        <v>66</v>
      </c>
      <c r="B2" s="79"/>
      <c r="C2" s="79"/>
      <c r="D2" s="79"/>
      <c r="E2" s="79"/>
    </row>
    <row r="3" spans="1:7" x14ac:dyDescent="0.2">
      <c r="A3" s="1"/>
    </row>
    <row r="4" spans="1:7" x14ac:dyDescent="0.2">
      <c r="A4" s="80" t="s">
        <v>45</v>
      </c>
      <c r="B4" s="80"/>
      <c r="C4" s="80"/>
      <c r="D4" s="80"/>
      <c r="E4" s="80"/>
    </row>
    <row r="5" spans="1:7" ht="15.75" customHeight="1" x14ac:dyDescent="0.2">
      <c r="A5" s="81" t="s">
        <v>16</v>
      </c>
      <c r="B5" s="81"/>
      <c r="C5" s="81"/>
      <c r="D5" s="81"/>
      <c r="E5" s="81"/>
    </row>
    <row r="6" spans="1:7" x14ac:dyDescent="0.2">
      <c r="A6" s="4"/>
    </row>
    <row r="7" spans="1:7" x14ac:dyDescent="0.2">
      <c r="A7" s="12" t="s">
        <v>17</v>
      </c>
    </row>
    <row r="8" spans="1:7" x14ac:dyDescent="0.2">
      <c r="A8" s="1"/>
    </row>
    <row r="9" spans="1:7" x14ac:dyDescent="0.2">
      <c r="A9" s="82" t="s">
        <v>28</v>
      </c>
      <c r="B9" s="83" t="s">
        <v>18</v>
      </c>
      <c r="C9" s="84" t="s">
        <v>63</v>
      </c>
      <c r="D9" s="84"/>
      <c r="E9" s="84"/>
    </row>
    <row r="10" spans="1:7" ht="37.5" x14ac:dyDescent="0.2">
      <c r="A10" s="82"/>
      <c r="B10" s="83"/>
      <c r="C10" s="31" t="s">
        <v>19</v>
      </c>
      <c r="D10" s="31" t="s">
        <v>20</v>
      </c>
      <c r="E10" s="39" t="s">
        <v>14</v>
      </c>
    </row>
    <row r="11" spans="1:7" x14ac:dyDescent="0.2">
      <c r="A11" s="5" t="s">
        <v>21</v>
      </c>
      <c r="B11" s="6" t="s">
        <v>10</v>
      </c>
      <c r="C11" s="50">
        <v>69</v>
      </c>
      <c r="D11" s="50">
        <v>69</v>
      </c>
      <c r="E11" s="50">
        <v>69</v>
      </c>
    </row>
    <row r="12" spans="1:7" x14ac:dyDescent="0.2">
      <c r="A12" s="9" t="s">
        <v>24</v>
      </c>
      <c r="B12" s="6" t="s">
        <v>2</v>
      </c>
      <c r="C12" s="18">
        <f>(C13-C32)/C11</f>
        <v>1467.357820289855</v>
      </c>
      <c r="D12" s="18">
        <f t="shared" ref="D12:E12" si="0">(D13-D32)/D11</f>
        <v>1467.357820289855</v>
      </c>
      <c r="E12" s="18">
        <f t="shared" si="0"/>
        <v>1467.357820289855</v>
      </c>
    </row>
    <row r="13" spans="1:7" x14ac:dyDescent="0.2">
      <c r="A13" s="5" t="s">
        <v>11</v>
      </c>
      <c r="B13" s="6" t="s">
        <v>2</v>
      </c>
      <c r="C13" s="73">
        <f>C15+C29+C30+C33+C31+C32</f>
        <v>103955.6896</v>
      </c>
      <c r="D13" s="73">
        <f t="shared" ref="D13:E13" si="1">D15+D29+D30+D33+D31+D32</f>
        <v>103955.6896</v>
      </c>
      <c r="E13" s="73">
        <f t="shared" si="1"/>
        <v>103955.6896</v>
      </c>
    </row>
    <row r="14" spans="1:7" x14ac:dyDescent="0.2">
      <c r="A14" s="7" t="s">
        <v>0</v>
      </c>
      <c r="B14" s="8"/>
      <c r="C14" s="18"/>
      <c r="D14" s="18"/>
      <c r="E14" s="18"/>
      <c r="G14" s="17"/>
    </row>
    <row r="15" spans="1:7" x14ac:dyDescent="0.2">
      <c r="A15" s="5" t="s">
        <v>12</v>
      </c>
      <c r="B15" s="6" t="s">
        <v>2</v>
      </c>
      <c r="C15" s="73">
        <f>C17+C20+C23+C26</f>
        <v>83139.199999999997</v>
      </c>
      <c r="D15" s="73">
        <f t="shared" ref="D15:E15" si="2">D17+D20+D23+D26</f>
        <v>83139.199999999997</v>
      </c>
      <c r="E15" s="73">
        <f t="shared" si="2"/>
        <v>83139.199999999997</v>
      </c>
    </row>
    <row r="16" spans="1:7" x14ac:dyDescent="0.2">
      <c r="A16" s="7" t="s">
        <v>1</v>
      </c>
      <c r="B16" s="8"/>
      <c r="C16" s="18"/>
      <c r="D16" s="18"/>
      <c r="E16" s="18"/>
    </row>
    <row r="17" spans="1:6" s="21" customFormat="1" ht="24.75" x14ac:dyDescent="0.2">
      <c r="A17" s="19" t="s">
        <v>30</v>
      </c>
      <c r="B17" s="57" t="s">
        <v>2</v>
      </c>
      <c r="C17" s="58">
        <v>5991</v>
      </c>
      <c r="D17" s="58">
        <v>5991</v>
      </c>
      <c r="E17" s="58">
        <v>5991</v>
      </c>
    </row>
    <row r="18" spans="1:6" s="21" customFormat="1" x14ac:dyDescent="0.2">
      <c r="A18" s="25" t="s">
        <v>4</v>
      </c>
      <c r="B18" s="26" t="s">
        <v>3</v>
      </c>
      <c r="C18" s="42">
        <v>3</v>
      </c>
      <c r="D18" s="42">
        <v>3</v>
      </c>
      <c r="E18" s="42">
        <v>3</v>
      </c>
    </row>
    <row r="19" spans="1:6" s="21" customFormat="1" ht="21.95" customHeight="1" x14ac:dyDescent="0.2">
      <c r="A19" s="25" t="s">
        <v>26</v>
      </c>
      <c r="B19" s="20" t="s">
        <v>27</v>
      </c>
      <c r="C19" s="42">
        <f>C17/C18/12*1000+200</f>
        <v>166616.66666666666</v>
      </c>
      <c r="D19" s="42">
        <f t="shared" ref="D19:E19" si="3">D17/D18/12*1000+200</f>
        <v>166616.66666666666</v>
      </c>
      <c r="E19" s="42">
        <f t="shared" si="3"/>
        <v>166616.66666666666</v>
      </c>
    </row>
    <row r="20" spans="1:6" s="21" customFormat="1" ht="24.75" x14ac:dyDescent="0.2">
      <c r="A20" s="19" t="s">
        <v>31</v>
      </c>
      <c r="B20" s="57" t="s">
        <v>2</v>
      </c>
      <c r="C20" s="58">
        <v>59438</v>
      </c>
      <c r="D20" s="58">
        <v>59438</v>
      </c>
      <c r="E20" s="58">
        <v>59438</v>
      </c>
    </row>
    <row r="21" spans="1:6" s="21" customFormat="1" x14ac:dyDescent="0.2">
      <c r="A21" s="25" t="s">
        <v>4</v>
      </c>
      <c r="B21" s="26" t="s">
        <v>3</v>
      </c>
      <c r="C21" s="42">
        <v>25.1</v>
      </c>
      <c r="D21" s="42">
        <v>25.1</v>
      </c>
      <c r="E21" s="42">
        <v>25.1</v>
      </c>
    </row>
    <row r="22" spans="1:6" ht="21.95" customHeight="1" x14ac:dyDescent="0.2">
      <c r="A22" s="9" t="s">
        <v>26</v>
      </c>
      <c r="B22" s="6" t="s">
        <v>27</v>
      </c>
      <c r="C22" s="42">
        <f>C20/12/C21*1000</f>
        <v>197337.31739707835</v>
      </c>
      <c r="D22" s="42">
        <f t="shared" ref="D22:E22" si="4">D20/12/D21*1000</f>
        <v>197337.31739707835</v>
      </c>
      <c r="E22" s="42">
        <f t="shared" si="4"/>
        <v>197337.31739707835</v>
      </c>
    </row>
    <row r="23" spans="1:6" ht="35.25" x14ac:dyDescent="0.2">
      <c r="A23" s="11" t="s">
        <v>61</v>
      </c>
      <c r="B23" s="55" t="s">
        <v>2</v>
      </c>
      <c r="C23" s="58">
        <v>3875</v>
      </c>
      <c r="D23" s="58">
        <v>3875</v>
      </c>
      <c r="E23" s="58">
        <v>3875</v>
      </c>
    </row>
    <row r="24" spans="1:6" x14ac:dyDescent="0.2">
      <c r="A24" s="9" t="s">
        <v>4</v>
      </c>
      <c r="B24" s="10" t="s">
        <v>3</v>
      </c>
      <c r="C24" s="42">
        <v>3</v>
      </c>
      <c r="D24" s="42">
        <v>3</v>
      </c>
      <c r="E24" s="42">
        <v>3</v>
      </c>
    </row>
    <row r="25" spans="1:6" ht="21.95" customHeight="1" x14ac:dyDescent="0.2">
      <c r="A25" s="9" t="s">
        <v>26</v>
      </c>
      <c r="B25" s="6" t="s">
        <v>27</v>
      </c>
      <c r="C25" s="42">
        <f>C23/C24/12*1000</f>
        <v>107638.88888888891</v>
      </c>
      <c r="D25" s="42">
        <f t="shared" ref="D25:E25" si="5">D23/D24/12*1000</f>
        <v>107638.88888888891</v>
      </c>
      <c r="E25" s="42">
        <f t="shared" si="5"/>
        <v>107638.88888888891</v>
      </c>
      <c r="F25" s="2" t="s">
        <v>32</v>
      </c>
    </row>
    <row r="26" spans="1:6" ht="24.75" x14ac:dyDescent="0.2">
      <c r="A26" s="5" t="s">
        <v>23</v>
      </c>
      <c r="B26" s="55" t="s">
        <v>2</v>
      </c>
      <c r="C26" s="58">
        <v>13835.2</v>
      </c>
      <c r="D26" s="58">
        <v>13835.2</v>
      </c>
      <c r="E26" s="58">
        <v>13835.2</v>
      </c>
    </row>
    <row r="27" spans="1:6" x14ac:dyDescent="0.2">
      <c r="A27" s="9" t="s">
        <v>4</v>
      </c>
      <c r="B27" s="10" t="s">
        <v>3</v>
      </c>
      <c r="C27" s="42">
        <v>16.5</v>
      </c>
      <c r="D27" s="42">
        <v>16.5</v>
      </c>
      <c r="E27" s="42">
        <v>16.5</v>
      </c>
    </row>
    <row r="28" spans="1:6" ht="21.95" customHeight="1" x14ac:dyDescent="0.2">
      <c r="A28" s="9" t="s">
        <v>26</v>
      </c>
      <c r="B28" s="6" t="s">
        <v>27</v>
      </c>
      <c r="C28" s="42">
        <f>C26/12/C27*1000</f>
        <v>69874.747474747477</v>
      </c>
      <c r="D28" s="42">
        <f t="shared" ref="D28:E28" si="6">D26/12/D27*1000</f>
        <v>69874.747474747477</v>
      </c>
      <c r="E28" s="42">
        <f t="shared" si="6"/>
        <v>69874.747474747477</v>
      </c>
    </row>
    <row r="29" spans="1:6" x14ac:dyDescent="0.2">
      <c r="A29" s="5" t="s">
        <v>5</v>
      </c>
      <c r="B29" s="6" t="s">
        <v>2</v>
      </c>
      <c r="C29" s="48">
        <f>C15*10.05%</f>
        <v>8355.4896000000008</v>
      </c>
      <c r="D29" s="48">
        <f t="shared" ref="D29:E29" si="7">D15*10.05%</f>
        <v>8355.4896000000008</v>
      </c>
      <c r="E29" s="48">
        <f t="shared" si="7"/>
        <v>8355.4896000000008</v>
      </c>
    </row>
    <row r="30" spans="1:6" ht="33" x14ac:dyDescent="0.2">
      <c r="A30" s="11" t="s">
        <v>6</v>
      </c>
      <c r="B30" s="6" t="s">
        <v>2</v>
      </c>
      <c r="C30" s="48">
        <v>3790</v>
      </c>
      <c r="D30" s="48">
        <v>3790</v>
      </c>
      <c r="E30" s="48">
        <v>3790</v>
      </c>
    </row>
    <row r="31" spans="1:6" x14ac:dyDescent="0.2">
      <c r="A31" s="11" t="s">
        <v>7</v>
      </c>
      <c r="B31" s="6" t="s">
        <v>2</v>
      </c>
      <c r="C31" s="18">
        <v>0</v>
      </c>
      <c r="D31" s="18">
        <v>0</v>
      </c>
      <c r="E31" s="18">
        <v>0</v>
      </c>
    </row>
    <row r="32" spans="1:6" ht="33" x14ac:dyDescent="0.2">
      <c r="A32" s="11" t="s">
        <v>8</v>
      </c>
      <c r="B32" s="6" t="s">
        <v>2</v>
      </c>
      <c r="C32" s="48">
        <v>2708</v>
      </c>
      <c r="D32" s="48">
        <v>2708</v>
      </c>
      <c r="E32" s="48">
        <v>2708</v>
      </c>
    </row>
    <row r="33" spans="1:5" ht="38.25" customHeight="1" x14ac:dyDescent="0.2">
      <c r="A33" s="11" t="s">
        <v>9</v>
      </c>
      <c r="B33" s="6" t="s">
        <v>2</v>
      </c>
      <c r="C33" s="48">
        <v>5963</v>
      </c>
      <c r="D33" s="48">
        <v>5963</v>
      </c>
      <c r="E33" s="48">
        <v>5963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7030A0"/>
  </sheetPr>
  <dimension ref="A1:G33"/>
  <sheetViews>
    <sheetView topLeftCell="A23" workbookViewId="0">
      <selection activeCell="C32" sqref="C32:E32"/>
    </sheetView>
  </sheetViews>
  <sheetFormatPr defaultColWidth="9.14453125" defaultRowHeight="19.5" x14ac:dyDescent="0.2"/>
  <cols>
    <col min="1" max="1" width="69.4140625" style="2" customWidth="1"/>
    <col min="2" max="2" width="9.14453125" style="3"/>
    <col min="3" max="5" width="11.97265625" style="17" customWidth="1"/>
    <col min="6" max="7" width="11.97265625" style="2" customWidth="1"/>
    <col min="8" max="16384" width="9.14453125" style="2"/>
  </cols>
  <sheetData>
    <row r="1" spans="1:7" x14ac:dyDescent="0.2">
      <c r="A1" s="79" t="s">
        <v>15</v>
      </c>
      <c r="B1" s="79"/>
      <c r="C1" s="79"/>
      <c r="D1" s="79"/>
      <c r="E1" s="79"/>
    </row>
    <row r="2" spans="1:7" x14ac:dyDescent="0.2">
      <c r="A2" s="79" t="s">
        <v>66</v>
      </c>
      <c r="B2" s="79"/>
      <c r="C2" s="79"/>
      <c r="D2" s="79"/>
      <c r="E2" s="79"/>
    </row>
    <row r="3" spans="1:7" x14ac:dyDescent="0.2">
      <c r="A3" s="1"/>
    </row>
    <row r="4" spans="1:7" x14ac:dyDescent="0.2">
      <c r="A4" s="80" t="s">
        <v>46</v>
      </c>
      <c r="B4" s="80"/>
      <c r="C4" s="80"/>
      <c r="D4" s="80"/>
      <c r="E4" s="80"/>
    </row>
    <row r="5" spans="1:7" ht="15.75" customHeight="1" x14ac:dyDescent="0.2">
      <c r="A5" s="81" t="s">
        <v>16</v>
      </c>
      <c r="B5" s="81"/>
      <c r="C5" s="81"/>
      <c r="D5" s="81"/>
      <c r="E5" s="81"/>
    </row>
    <row r="6" spans="1:7" x14ac:dyDescent="0.2">
      <c r="A6" s="4"/>
    </row>
    <row r="7" spans="1:7" x14ac:dyDescent="0.2">
      <c r="A7" s="12" t="s">
        <v>17</v>
      </c>
    </row>
    <row r="8" spans="1:7" x14ac:dyDescent="0.2">
      <c r="A8" s="1"/>
    </row>
    <row r="9" spans="1:7" x14ac:dyDescent="0.2">
      <c r="A9" s="82" t="s">
        <v>28</v>
      </c>
      <c r="B9" s="83" t="s">
        <v>18</v>
      </c>
      <c r="C9" s="84" t="s">
        <v>63</v>
      </c>
      <c r="D9" s="84"/>
      <c r="E9" s="84"/>
    </row>
    <row r="10" spans="1:7" ht="37.5" x14ac:dyDescent="0.2">
      <c r="A10" s="82"/>
      <c r="B10" s="83"/>
      <c r="C10" s="31" t="s">
        <v>19</v>
      </c>
      <c r="D10" s="31" t="s">
        <v>20</v>
      </c>
      <c r="E10" s="39" t="s">
        <v>14</v>
      </c>
    </row>
    <row r="11" spans="1:7" x14ac:dyDescent="0.2">
      <c r="A11" s="5" t="s">
        <v>21</v>
      </c>
      <c r="B11" s="6" t="s">
        <v>10</v>
      </c>
      <c r="C11" s="50">
        <v>70</v>
      </c>
      <c r="D11" s="50">
        <v>70</v>
      </c>
      <c r="E11" s="50">
        <v>70</v>
      </c>
    </row>
    <row r="12" spans="1:7" x14ac:dyDescent="0.2">
      <c r="A12" s="9" t="s">
        <v>24</v>
      </c>
      <c r="B12" s="6" t="s">
        <v>2</v>
      </c>
      <c r="C12" s="33">
        <f>(C13-C32)/C11</f>
        <v>1394.6765400000002</v>
      </c>
      <c r="D12" s="33">
        <f t="shared" ref="D12:E12" si="0">(D13-D32)/D11</f>
        <v>1394.6765400000002</v>
      </c>
      <c r="E12" s="33">
        <f t="shared" si="0"/>
        <v>1394.6765400000002</v>
      </c>
    </row>
    <row r="13" spans="1:7" x14ac:dyDescent="0.2">
      <c r="A13" s="5" t="s">
        <v>11</v>
      </c>
      <c r="B13" s="6" t="s">
        <v>2</v>
      </c>
      <c r="C13" s="73">
        <f>C15+C29+C30+C33+C31+C32</f>
        <v>106129.35780000001</v>
      </c>
      <c r="D13" s="73">
        <f t="shared" ref="D13:E13" si="1">D15+D29+D30+D33+D31+D32</f>
        <v>106129.35780000001</v>
      </c>
      <c r="E13" s="73">
        <f t="shared" si="1"/>
        <v>106129.35780000001</v>
      </c>
    </row>
    <row r="14" spans="1:7" x14ac:dyDescent="0.2">
      <c r="A14" s="7" t="s">
        <v>0</v>
      </c>
      <c r="B14" s="8"/>
      <c r="C14" s="33"/>
      <c r="D14" s="33"/>
      <c r="E14" s="33"/>
      <c r="G14" s="17"/>
    </row>
    <row r="15" spans="1:7" x14ac:dyDescent="0.2">
      <c r="A15" s="5" t="s">
        <v>12</v>
      </c>
      <c r="B15" s="6" t="s">
        <v>2</v>
      </c>
      <c r="C15" s="73">
        <f>C17+C20+C23+C26</f>
        <v>74395.600000000006</v>
      </c>
      <c r="D15" s="73">
        <f t="shared" ref="D15:E15" si="2">D17+D20+D23+D26</f>
        <v>74395.600000000006</v>
      </c>
      <c r="E15" s="73">
        <f t="shared" si="2"/>
        <v>74395.600000000006</v>
      </c>
    </row>
    <row r="16" spans="1:7" x14ac:dyDescent="0.2">
      <c r="A16" s="7" t="s">
        <v>1</v>
      </c>
      <c r="B16" s="8"/>
      <c r="C16" s="33"/>
      <c r="D16" s="33"/>
      <c r="E16" s="33"/>
    </row>
    <row r="17" spans="1:7" s="21" customFormat="1" ht="24.75" x14ac:dyDescent="0.2">
      <c r="A17" s="19" t="s">
        <v>30</v>
      </c>
      <c r="B17" s="57" t="s">
        <v>2</v>
      </c>
      <c r="C17" s="59">
        <v>5734</v>
      </c>
      <c r="D17" s="59">
        <v>5734</v>
      </c>
      <c r="E17" s="59">
        <v>5734</v>
      </c>
      <c r="G17" s="21" t="s">
        <v>32</v>
      </c>
    </row>
    <row r="18" spans="1:7" s="21" customFormat="1" x14ac:dyDescent="0.2">
      <c r="A18" s="25" t="s">
        <v>4</v>
      </c>
      <c r="B18" s="26" t="s">
        <v>3</v>
      </c>
      <c r="C18" s="33">
        <v>3</v>
      </c>
      <c r="D18" s="33">
        <v>3</v>
      </c>
      <c r="E18" s="33">
        <v>3</v>
      </c>
    </row>
    <row r="19" spans="1:7" s="21" customFormat="1" ht="21.95" customHeight="1" x14ac:dyDescent="0.2">
      <c r="A19" s="25" t="s">
        <v>26</v>
      </c>
      <c r="B19" s="20" t="s">
        <v>27</v>
      </c>
      <c r="C19" s="33">
        <f>C17/C18/12*1000+200</f>
        <v>159477.77777777778</v>
      </c>
      <c r="D19" s="33">
        <f t="shared" ref="D19:E19" si="3">D17/D18/12*1000+200</f>
        <v>159477.77777777778</v>
      </c>
      <c r="E19" s="33">
        <f t="shared" si="3"/>
        <v>159477.77777777778</v>
      </c>
    </row>
    <row r="20" spans="1:7" s="21" customFormat="1" ht="24.75" x14ac:dyDescent="0.2">
      <c r="A20" s="19" t="s">
        <v>31</v>
      </c>
      <c r="B20" s="57" t="s">
        <v>2</v>
      </c>
      <c r="C20" s="59">
        <v>53416</v>
      </c>
      <c r="D20" s="59">
        <v>53416</v>
      </c>
      <c r="E20" s="59">
        <v>53416</v>
      </c>
    </row>
    <row r="21" spans="1:7" x14ac:dyDescent="0.2">
      <c r="A21" s="9" t="s">
        <v>4</v>
      </c>
      <c r="B21" s="10" t="s">
        <v>3</v>
      </c>
      <c r="C21" s="33">
        <v>20.8</v>
      </c>
      <c r="D21" s="33">
        <v>20.8</v>
      </c>
      <c r="E21" s="33">
        <v>20.8</v>
      </c>
    </row>
    <row r="22" spans="1:7" ht="21.95" customHeight="1" x14ac:dyDescent="0.2">
      <c r="A22" s="9" t="s">
        <v>26</v>
      </c>
      <c r="B22" s="6" t="s">
        <v>27</v>
      </c>
      <c r="C22" s="33">
        <f>C20/12/C21*1000</f>
        <v>214006.41025641025</v>
      </c>
      <c r="D22" s="33">
        <f t="shared" ref="D22:E22" si="4">D20/12/D21*1000</f>
        <v>214006.41025641025</v>
      </c>
      <c r="E22" s="33">
        <f t="shared" si="4"/>
        <v>214006.41025641025</v>
      </c>
    </row>
    <row r="23" spans="1:7" ht="35.25" x14ac:dyDescent="0.2">
      <c r="A23" s="11" t="s">
        <v>61</v>
      </c>
      <c r="B23" s="55" t="s">
        <v>2</v>
      </c>
      <c r="C23" s="58">
        <v>1342</v>
      </c>
      <c r="D23" s="58">
        <v>1342</v>
      </c>
      <c r="E23" s="58">
        <v>1342</v>
      </c>
    </row>
    <row r="24" spans="1:7" x14ac:dyDescent="0.2">
      <c r="A24" s="9" t="s">
        <v>4</v>
      </c>
      <c r="B24" s="10" t="s">
        <v>3</v>
      </c>
      <c r="C24" s="42">
        <v>1</v>
      </c>
      <c r="D24" s="42">
        <v>1</v>
      </c>
      <c r="E24" s="42">
        <v>1</v>
      </c>
    </row>
    <row r="25" spans="1:7" ht="21.95" customHeight="1" x14ac:dyDescent="0.2">
      <c r="A25" s="9" t="s">
        <v>26</v>
      </c>
      <c r="B25" s="6" t="s">
        <v>27</v>
      </c>
      <c r="C25" s="33">
        <f>C23/12/C24*1000</f>
        <v>111833.33333333333</v>
      </c>
      <c r="D25" s="33">
        <f t="shared" ref="D25:E25" si="5">D23/12/D24*1000</f>
        <v>111833.33333333333</v>
      </c>
      <c r="E25" s="33">
        <f t="shared" si="5"/>
        <v>111833.33333333333</v>
      </c>
    </row>
    <row r="26" spans="1:7" ht="24.75" x14ac:dyDescent="0.2">
      <c r="A26" s="5" t="s">
        <v>23</v>
      </c>
      <c r="B26" s="55" t="s">
        <v>2</v>
      </c>
      <c r="C26" s="58">
        <v>13903.6</v>
      </c>
      <c r="D26" s="58">
        <v>13903.6</v>
      </c>
      <c r="E26" s="58">
        <v>13903.6</v>
      </c>
    </row>
    <row r="27" spans="1:7" x14ac:dyDescent="0.2">
      <c r="A27" s="9" t="s">
        <v>4</v>
      </c>
      <c r="B27" s="10" t="s">
        <v>3</v>
      </c>
      <c r="C27" s="42">
        <v>17</v>
      </c>
      <c r="D27" s="42">
        <v>17</v>
      </c>
      <c r="E27" s="42">
        <v>17</v>
      </c>
    </row>
    <row r="28" spans="1:7" ht="21.95" customHeight="1" x14ac:dyDescent="0.2">
      <c r="A28" s="9" t="s">
        <v>26</v>
      </c>
      <c r="B28" s="6" t="s">
        <v>27</v>
      </c>
      <c r="C28" s="42">
        <f>C26/12/C27*1000</f>
        <v>68154.901960784322</v>
      </c>
      <c r="D28" s="42">
        <f t="shared" ref="D28:E28" si="6">D26/12/D27*1000</f>
        <v>68154.901960784322</v>
      </c>
      <c r="E28" s="42">
        <f t="shared" si="6"/>
        <v>68154.901960784322</v>
      </c>
    </row>
    <row r="29" spans="1:7" x14ac:dyDescent="0.2">
      <c r="A29" s="5" t="s">
        <v>5</v>
      </c>
      <c r="B29" s="6" t="s">
        <v>2</v>
      </c>
      <c r="C29" s="48">
        <f>C15*10.05%</f>
        <v>7476.7578000000012</v>
      </c>
      <c r="D29" s="48">
        <f t="shared" ref="D29:E29" si="7">D15*10.05%</f>
        <v>7476.7578000000012</v>
      </c>
      <c r="E29" s="48">
        <f t="shared" si="7"/>
        <v>7476.7578000000012</v>
      </c>
    </row>
    <row r="30" spans="1:7" ht="33" x14ac:dyDescent="0.2">
      <c r="A30" s="11" t="s">
        <v>6</v>
      </c>
      <c r="B30" s="6" t="s">
        <v>2</v>
      </c>
      <c r="C30" s="48">
        <v>4428</v>
      </c>
      <c r="D30" s="48">
        <v>4428</v>
      </c>
      <c r="E30" s="48">
        <v>4428</v>
      </c>
    </row>
    <row r="31" spans="1:7" x14ac:dyDescent="0.2">
      <c r="A31" s="11" t="s">
        <v>7</v>
      </c>
      <c r="B31" s="6" t="s">
        <v>2</v>
      </c>
      <c r="C31" s="48">
        <v>2863</v>
      </c>
      <c r="D31" s="48">
        <v>2863</v>
      </c>
      <c r="E31" s="48">
        <v>2863</v>
      </c>
    </row>
    <row r="32" spans="1:7" ht="33" x14ac:dyDescent="0.2">
      <c r="A32" s="11" t="s">
        <v>8</v>
      </c>
      <c r="B32" s="6" t="s">
        <v>2</v>
      </c>
      <c r="C32" s="72">
        <v>8502</v>
      </c>
      <c r="D32" s="72">
        <v>8502</v>
      </c>
      <c r="E32" s="72">
        <v>8502</v>
      </c>
    </row>
    <row r="33" spans="1:5" ht="38.25" customHeight="1" x14ac:dyDescent="0.2">
      <c r="A33" s="11" t="s">
        <v>9</v>
      </c>
      <c r="B33" s="6" t="s">
        <v>2</v>
      </c>
      <c r="C33" s="48">
        <v>8464</v>
      </c>
      <c r="D33" s="48">
        <v>8464</v>
      </c>
      <c r="E33" s="48">
        <v>8464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7030A0"/>
  </sheetPr>
  <dimension ref="A1:G33"/>
  <sheetViews>
    <sheetView topLeftCell="A29" workbookViewId="0">
      <selection activeCell="C32" sqref="C32:E32"/>
    </sheetView>
  </sheetViews>
  <sheetFormatPr defaultColWidth="9.14453125" defaultRowHeight="19.5" x14ac:dyDescent="0.2"/>
  <cols>
    <col min="1" max="1" width="69.4140625" style="2" customWidth="1"/>
    <col min="2" max="2" width="9.14453125" style="3"/>
    <col min="3" max="5" width="11.97265625" style="17" customWidth="1"/>
    <col min="6" max="7" width="11.97265625" style="2" customWidth="1"/>
    <col min="8" max="16384" width="9.14453125" style="2"/>
  </cols>
  <sheetData>
    <row r="1" spans="1:7" x14ac:dyDescent="0.2">
      <c r="A1" s="79" t="s">
        <v>15</v>
      </c>
      <c r="B1" s="79"/>
      <c r="C1" s="79"/>
      <c r="D1" s="79"/>
      <c r="E1" s="79"/>
    </row>
    <row r="2" spans="1:7" x14ac:dyDescent="0.2">
      <c r="A2" s="79" t="s">
        <v>66</v>
      </c>
      <c r="B2" s="79"/>
      <c r="C2" s="79"/>
      <c r="D2" s="79"/>
      <c r="E2" s="79"/>
    </row>
    <row r="3" spans="1:7" x14ac:dyDescent="0.2">
      <c r="A3" s="1"/>
    </row>
    <row r="4" spans="1:7" x14ac:dyDescent="0.2">
      <c r="A4" s="80" t="s">
        <v>47</v>
      </c>
      <c r="B4" s="80"/>
      <c r="C4" s="80"/>
      <c r="D4" s="80"/>
      <c r="E4" s="80"/>
    </row>
    <row r="5" spans="1:7" ht="15.75" customHeight="1" x14ac:dyDescent="0.2">
      <c r="A5" s="81" t="s">
        <v>16</v>
      </c>
      <c r="B5" s="81"/>
      <c r="C5" s="81"/>
      <c r="D5" s="81"/>
      <c r="E5" s="81"/>
    </row>
    <row r="6" spans="1:7" x14ac:dyDescent="0.2">
      <c r="A6" s="4"/>
    </row>
    <row r="7" spans="1:7" x14ac:dyDescent="0.2">
      <c r="A7" s="12" t="s">
        <v>17</v>
      </c>
    </row>
    <row r="8" spans="1:7" x14ac:dyDescent="0.2">
      <c r="A8" s="1"/>
    </row>
    <row r="9" spans="1:7" x14ac:dyDescent="0.2">
      <c r="A9" s="82" t="s">
        <v>28</v>
      </c>
      <c r="B9" s="83" t="s">
        <v>18</v>
      </c>
      <c r="C9" s="84" t="s">
        <v>63</v>
      </c>
      <c r="D9" s="84"/>
      <c r="E9" s="84"/>
    </row>
    <row r="10" spans="1:7" ht="37.5" x14ac:dyDescent="0.2">
      <c r="A10" s="82"/>
      <c r="B10" s="83"/>
      <c r="C10" s="31" t="s">
        <v>19</v>
      </c>
      <c r="D10" s="31" t="s">
        <v>20</v>
      </c>
      <c r="E10" s="39" t="s">
        <v>14</v>
      </c>
    </row>
    <row r="11" spans="1:7" x14ac:dyDescent="0.2">
      <c r="A11" s="5" t="s">
        <v>21</v>
      </c>
      <c r="B11" s="6" t="s">
        <v>10</v>
      </c>
      <c r="C11" s="50">
        <v>24</v>
      </c>
      <c r="D11" s="50">
        <v>24</v>
      </c>
      <c r="E11" s="50">
        <v>24</v>
      </c>
    </row>
    <row r="12" spans="1:7" x14ac:dyDescent="0.2">
      <c r="A12" s="9" t="s">
        <v>24</v>
      </c>
      <c r="B12" s="6" t="s">
        <v>2</v>
      </c>
      <c r="C12" s="18">
        <f>(C13-C32)/C11</f>
        <v>2144.0605916666668</v>
      </c>
      <c r="D12" s="18">
        <f t="shared" ref="D12:E12" si="0">(D13-D32)/D11</f>
        <v>2144.0605916666668</v>
      </c>
      <c r="E12" s="18">
        <f t="shared" si="0"/>
        <v>2144.0605916666668</v>
      </c>
    </row>
    <row r="13" spans="1:7" x14ac:dyDescent="0.2">
      <c r="A13" s="5" t="s">
        <v>11</v>
      </c>
      <c r="B13" s="6" t="s">
        <v>2</v>
      </c>
      <c r="C13" s="73">
        <f>C15+C29+C30+C33+C31+C32</f>
        <v>53015.4542</v>
      </c>
      <c r="D13" s="73">
        <f t="shared" ref="D13:E13" si="1">D15+D29+D30+D33+D31+D32</f>
        <v>53015.4542</v>
      </c>
      <c r="E13" s="73">
        <f t="shared" si="1"/>
        <v>53015.4542</v>
      </c>
    </row>
    <row r="14" spans="1:7" x14ac:dyDescent="0.2">
      <c r="A14" s="7" t="s">
        <v>0</v>
      </c>
      <c r="B14" s="8"/>
      <c r="C14" s="18"/>
      <c r="D14" s="18"/>
      <c r="E14" s="18"/>
      <c r="G14" s="17"/>
    </row>
    <row r="15" spans="1:7" x14ac:dyDescent="0.2">
      <c r="A15" s="5" t="s">
        <v>12</v>
      </c>
      <c r="B15" s="6" t="s">
        <v>2</v>
      </c>
      <c r="C15" s="73">
        <f>C17+C20+C23+C26</f>
        <v>40428.400000000001</v>
      </c>
      <c r="D15" s="73">
        <f t="shared" ref="D15:E15" si="2">D17+D20+D23+D26</f>
        <v>40428.400000000001</v>
      </c>
      <c r="E15" s="73">
        <f t="shared" si="2"/>
        <v>40428.400000000001</v>
      </c>
    </row>
    <row r="16" spans="1:7" x14ac:dyDescent="0.2">
      <c r="A16" s="7" t="s">
        <v>1</v>
      </c>
      <c r="B16" s="8"/>
      <c r="C16" s="18"/>
      <c r="D16" s="18"/>
      <c r="E16" s="18"/>
    </row>
    <row r="17" spans="1:5" s="21" customFormat="1" ht="24.75" x14ac:dyDescent="0.2">
      <c r="A17" s="19" t="s">
        <v>30</v>
      </c>
      <c r="B17" s="57" t="s">
        <v>2</v>
      </c>
      <c r="C17" s="59">
        <v>4033</v>
      </c>
      <c r="D17" s="59">
        <v>4033</v>
      </c>
      <c r="E17" s="59">
        <v>4033</v>
      </c>
    </row>
    <row r="18" spans="1:5" s="21" customFormat="1" x14ac:dyDescent="0.2">
      <c r="A18" s="25" t="s">
        <v>4</v>
      </c>
      <c r="B18" s="26" t="s">
        <v>3</v>
      </c>
      <c r="C18" s="40">
        <v>2</v>
      </c>
      <c r="D18" s="40">
        <v>2</v>
      </c>
      <c r="E18" s="40">
        <v>2</v>
      </c>
    </row>
    <row r="19" spans="1:5" s="21" customFormat="1" ht="21.95" customHeight="1" x14ac:dyDescent="0.2">
      <c r="A19" s="25" t="s">
        <v>26</v>
      </c>
      <c r="B19" s="20" t="s">
        <v>27</v>
      </c>
      <c r="C19" s="33">
        <f>C17/C18/12*1000+200</f>
        <v>168241.66666666666</v>
      </c>
      <c r="D19" s="33">
        <f t="shared" ref="D19:E19" si="3">D17/D18/12*1000+200</f>
        <v>168241.66666666666</v>
      </c>
      <c r="E19" s="33">
        <f t="shared" si="3"/>
        <v>168241.66666666666</v>
      </c>
    </row>
    <row r="20" spans="1:5" s="21" customFormat="1" ht="24.75" x14ac:dyDescent="0.2">
      <c r="A20" s="19" t="s">
        <v>31</v>
      </c>
      <c r="B20" s="57" t="s">
        <v>2</v>
      </c>
      <c r="C20" s="59">
        <v>23555</v>
      </c>
      <c r="D20" s="59">
        <v>23555</v>
      </c>
      <c r="E20" s="59">
        <v>23555</v>
      </c>
    </row>
    <row r="21" spans="1:5" s="21" customFormat="1" x14ac:dyDescent="0.2">
      <c r="A21" s="25" t="s">
        <v>4</v>
      </c>
      <c r="B21" s="26" t="s">
        <v>3</v>
      </c>
      <c r="C21" s="40">
        <v>11.28</v>
      </c>
      <c r="D21" s="40">
        <v>11.28</v>
      </c>
      <c r="E21" s="40">
        <v>11.28</v>
      </c>
    </row>
    <row r="22" spans="1:5" s="21" customFormat="1" ht="21.95" customHeight="1" x14ac:dyDescent="0.2">
      <c r="A22" s="25" t="s">
        <v>26</v>
      </c>
      <c r="B22" s="20" t="s">
        <v>27</v>
      </c>
      <c r="C22" s="33">
        <f>C20/12/C21*1000</f>
        <v>174017.43498817968</v>
      </c>
      <c r="D22" s="33">
        <f t="shared" ref="D22:E22" si="4">D20/12/D21*1000</f>
        <v>174017.43498817968</v>
      </c>
      <c r="E22" s="33">
        <f t="shared" si="4"/>
        <v>174017.43498817968</v>
      </c>
    </row>
    <row r="23" spans="1:5" ht="35.25" x14ac:dyDescent="0.2">
      <c r="A23" s="11" t="s">
        <v>61</v>
      </c>
      <c r="B23" s="55" t="s">
        <v>2</v>
      </c>
      <c r="C23" s="59">
        <v>1622</v>
      </c>
      <c r="D23" s="59">
        <v>1622</v>
      </c>
      <c r="E23" s="59">
        <v>1622</v>
      </c>
    </row>
    <row r="24" spans="1:5" x14ac:dyDescent="0.2">
      <c r="A24" s="9" t="s">
        <v>4</v>
      </c>
      <c r="B24" s="10" t="s">
        <v>3</v>
      </c>
      <c r="C24" s="40">
        <v>1.5</v>
      </c>
      <c r="D24" s="40">
        <v>1.5</v>
      </c>
      <c r="E24" s="40">
        <v>1.5</v>
      </c>
    </row>
    <row r="25" spans="1:5" ht="21.95" customHeight="1" x14ac:dyDescent="0.2">
      <c r="A25" s="9" t="s">
        <v>26</v>
      </c>
      <c r="B25" s="6" t="s">
        <v>27</v>
      </c>
      <c r="C25" s="33">
        <f>C23/C24/12*1000</f>
        <v>90111.111111111095</v>
      </c>
      <c r="D25" s="33">
        <f t="shared" ref="D25:E25" si="5">D23/D24/12*1000</f>
        <v>90111.111111111095</v>
      </c>
      <c r="E25" s="33">
        <f t="shared" si="5"/>
        <v>90111.111111111095</v>
      </c>
    </row>
    <row r="26" spans="1:5" ht="24.75" x14ac:dyDescent="0.2">
      <c r="A26" s="5" t="s">
        <v>23</v>
      </c>
      <c r="B26" s="55" t="s">
        <v>2</v>
      </c>
      <c r="C26" s="59">
        <v>11218.4</v>
      </c>
      <c r="D26" s="59">
        <v>11218.4</v>
      </c>
      <c r="E26" s="59">
        <v>11218.4</v>
      </c>
    </row>
    <row r="27" spans="1:5" x14ac:dyDescent="0.2">
      <c r="A27" s="9" t="s">
        <v>4</v>
      </c>
      <c r="B27" s="10" t="s">
        <v>3</v>
      </c>
      <c r="C27" s="40">
        <v>14</v>
      </c>
      <c r="D27" s="40">
        <v>14</v>
      </c>
      <c r="E27" s="40">
        <v>14</v>
      </c>
    </row>
    <row r="28" spans="1:5" ht="21.95" customHeight="1" x14ac:dyDescent="0.2">
      <c r="A28" s="9" t="s">
        <v>26</v>
      </c>
      <c r="B28" s="6" t="s">
        <v>27</v>
      </c>
      <c r="C28" s="33">
        <f>C26/12/C27*1000</f>
        <v>66776.190476190473</v>
      </c>
      <c r="D28" s="33">
        <f t="shared" ref="D28:E28" si="6">D26/12/D27*1000</f>
        <v>66776.190476190473</v>
      </c>
      <c r="E28" s="33">
        <f t="shared" si="6"/>
        <v>66776.190476190473</v>
      </c>
    </row>
    <row r="29" spans="1:5" x14ac:dyDescent="0.2">
      <c r="A29" s="5" t="s">
        <v>5</v>
      </c>
      <c r="B29" s="6" t="s">
        <v>2</v>
      </c>
      <c r="C29" s="48">
        <f>C15*10.05%</f>
        <v>4063.0542000000005</v>
      </c>
      <c r="D29" s="48">
        <f t="shared" ref="D29:E29" si="7">D15*10.05%</f>
        <v>4063.0542000000005</v>
      </c>
      <c r="E29" s="48">
        <f t="shared" si="7"/>
        <v>4063.0542000000005</v>
      </c>
    </row>
    <row r="30" spans="1:5" ht="33" x14ac:dyDescent="0.2">
      <c r="A30" s="11" t="s">
        <v>6</v>
      </c>
      <c r="B30" s="6" t="s">
        <v>2</v>
      </c>
      <c r="C30" s="48">
        <v>3310</v>
      </c>
      <c r="D30" s="48">
        <v>3310</v>
      </c>
      <c r="E30" s="48">
        <v>3310</v>
      </c>
    </row>
    <row r="31" spans="1:5" x14ac:dyDescent="0.2">
      <c r="A31" s="11" t="s">
        <v>7</v>
      </c>
      <c r="B31" s="6" t="s">
        <v>2</v>
      </c>
      <c r="C31" s="18">
        <v>687</v>
      </c>
      <c r="D31" s="18">
        <v>687</v>
      </c>
      <c r="E31" s="18">
        <v>687</v>
      </c>
    </row>
    <row r="32" spans="1:5" ht="33" x14ac:dyDescent="0.2">
      <c r="A32" s="11" t="s">
        <v>8</v>
      </c>
      <c r="B32" s="6" t="s">
        <v>2</v>
      </c>
      <c r="C32" s="60">
        <v>1558</v>
      </c>
      <c r="D32" s="60">
        <v>1558</v>
      </c>
      <c r="E32" s="60">
        <v>1558</v>
      </c>
    </row>
    <row r="33" spans="1:5" ht="38.25" customHeight="1" x14ac:dyDescent="0.2">
      <c r="A33" s="11" t="s">
        <v>9</v>
      </c>
      <c r="B33" s="6" t="s">
        <v>2</v>
      </c>
      <c r="C33" s="48">
        <v>2969</v>
      </c>
      <c r="D33" s="48">
        <v>2969</v>
      </c>
      <c r="E33" s="48">
        <v>2969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7030A0"/>
  </sheetPr>
  <dimension ref="A1:G33"/>
  <sheetViews>
    <sheetView topLeftCell="A23" workbookViewId="0">
      <selection activeCell="C32" sqref="C32:E32"/>
    </sheetView>
  </sheetViews>
  <sheetFormatPr defaultColWidth="9.14453125" defaultRowHeight="19.5" x14ac:dyDescent="0.2"/>
  <cols>
    <col min="1" max="1" width="69.4140625" style="2" customWidth="1"/>
    <col min="2" max="2" width="9.14453125" style="3"/>
    <col min="3" max="7" width="11.97265625" style="2" customWidth="1"/>
    <col min="8" max="16384" width="9.14453125" style="2"/>
  </cols>
  <sheetData>
    <row r="1" spans="1:7" x14ac:dyDescent="0.2">
      <c r="A1" s="79" t="s">
        <v>15</v>
      </c>
      <c r="B1" s="79"/>
      <c r="C1" s="79"/>
      <c r="D1" s="79"/>
      <c r="E1" s="79"/>
    </row>
    <row r="2" spans="1:7" x14ac:dyDescent="0.2">
      <c r="A2" s="79" t="s">
        <v>66</v>
      </c>
      <c r="B2" s="79"/>
      <c r="C2" s="79"/>
      <c r="D2" s="79"/>
      <c r="E2" s="79"/>
    </row>
    <row r="3" spans="1:7" x14ac:dyDescent="0.2">
      <c r="A3" s="1"/>
    </row>
    <row r="4" spans="1:7" x14ac:dyDescent="0.2">
      <c r="A4" s="80" t="s">
        <v>48</v>
      </c>
      <c r="B4" s="80"/>
      <c r="C4" s="80"/>
      <c r="D4" s="80"/>
      <c r="E4" s="80"/>
    </row>
    <row r="5" spans="1:7" ht="15.75" customHeight="1" x14ac:dyDescent="0.2">
      <c r="A5" s="81" t="s">
        <v>16</v>
      </c>
      <c r="B5" s="81"/>
      <c r="C5" s="81"/>
      <c r="D5" s="81"/>
      <c r="E5" s="81"/>
    </row>
    <row r="6" spans="1:7" x14ac:dyDescent="0.2">
      <c r="A6" s="4"/>
    </row>
    <row r="7" spans="1:7" x14ac:dyDescent="0.2">
      <c r="A7" s="12" t="s">
        <v>17</v>
      </c>
    </row>
    <row r="8" spans="1:7" x14ac:dyDescent="0.2">
      <c r="A8" s="1"/>
    </row>
    <row r="9" spans="1:7" x14ac:dyDescent="0.2">
      <c r="A9" s="82" t="s">
        <v>28</v>
      </c>
      <c r="B9" s="83" t="s">
        <v>18</v>
      </c>
      <c r="C9" s="84" t="s">
        <v>63</v>
      </c>
      <c r="D9" s="84"/>
      <c r="E9" s="84"/>
    </row>
    <row r="10" spans="1:7" ht="37.5" x14ac:dyDescent="0.2">
      <c r="A10" s="82"/>
      <c r="B10" s="83"/>
      <c r="C10" s="15" t="s">
        <v>19</v>
      </c>
      <c r="D10" s="15" t="s">
        <v>20</v>
      </c>
      <c r="E10" s="14" t="s">
        <v>14</v>
      </c>
    </row>
    <row r="11" spans="1:7" x14ac:dyDescent="0.2">
      <c r="A11" s="5" t="s">
        <v>21</v>
      </c>
      <c r="B11" s="6" t="s">
        <v>10</v>
      </c>
      <c r="C11" s="50">
        <v>29</v>
      </c>
      <c r="D11" s="50">
        <v>29</v>
      </c>
      <c r="E11" s="50">
        <v>29</v>
      </c>
    </row>
    <row r="12" spans="1:7" x14ac:dyDescent="0.2">
      <c r="A12" s="9" t="s">
        <v>24</v>
      </c>
      <c r="B12" s="6" t="s">
        <v>2</v>
      </c>
      <c r="C12" s="16">
        <f>(C13-C32)/C11</f>
        <v>2225.4466775862074</v>
      </c>
      <c r="D12" s="16">
        <f t="shared" ref="D12:E12" si="0">(D13-D32)/D11</f>
        <v>2225.4466775862074</v>
      </c>
      <c r="E12" s="16">
        <f t="shared" si="0"/>
        <v>2225.4466775862074</v>
      </c>
    </row>
    <row r="13" spans="1:7" x14ac:dyDescent="0.2">
      <c r="A13" s="5" t="s">
        <v>11</v>
      </c>
      <c r="B13" s="6" t="s">
        <v>2</v>
      </c>
      <c r="C13" s="73">
        <f>C15+C29+C30+C33+C31+C32</f>
        <v>67095.95365000001</v>
      </c>
      <c r="D13" s="73">
        <f t="shared" ref="D13:E13" si="1">D15+D29+D30+D33+D31+D32</f>
        <v>67095.95365000001</v>
      </c>
      <c r="E13" s="73">
        <f t="shared" si="1"/>
        <v>67095.95365000001</v>
      </c>
    </row>
    <row r="14" spans="1:7" x14ac:dyDescent="0.2">
      <c r="A14" s="7" t="s">
        <v>0</v>
      </c>
      <c r="B14" s="8"/>
      <c r="C14" s="16"/>
      <c r="D14" s="16"/>
      <c r="E14" s="16"/>
      <c r="G14" s="17"/>
    </row>
    <row r="15" spans="1:7" x14ac:dyDescent="0.2">
      <c r="A15" s="5" t="s">
        <v>12</v>
      </c>
      <c r="B15" s="6" t="s">
        <v>2</v>
      </c>
      <c r="C15" s="74">
        <f>C17+C20+C23+C26</f>
        <v>49847.3</v>
      </c>
      <c r="D15" s="74">
        <f t="shared" ref="D15:E15" si="2">D17+D20+D23+D26</f>
        <v>49847.3</v>
      </c>
      <c r="E15" s="74">
        <f t="shared" si="2"/>
        <v>49847.3</v>
      </c>
    </row>
    <row r="16" spans="1:7" x14ac:dyDescent="0.2">
      <c r="A16" s="7" t="s">
        <v>1</v>
      </c>
      <c r="B16" s="8"/>
      <c r="C16" s="16"/>
      <c r="D16" s="16"/>
      <c r="E16" s="16"/>
    </row>
    <row r="17" spans="1:5" s="21" customFormat="1" ht="24.75" x14ac:dyDescent="0.2">
      <c r="A17" s="19" t="s">
        <v>30</v>
      </c>
      <c r="B17" s="57" t="s">
        <v>2</v>
      </c>
      <c r="C17" s="61">
        <v>4037</v>
      </c>
      <c r="D17" s="61">
        <v>4037</v>
      </c>
      <c r="E17" s="61">
        <v>4037</v>
      </c>
    </row>
    <row r="18" spans="1:5" s="21" customFormat="1" x14ac:dyDescent="0.2">
      <c r="A18" s="25" t="s">
        <v>4</v>
      </c>
      <c r="B18" s="26" t="s">
        <v>3</v>
      </c>
      <c r="C18" s="52">
        <v>2</v>
      </c>
      <c r="D18" s="52">
        <v>2</v>
      </c>
      <c r="E18" s="52">
        <v>2</v>
      </c>
    </row>
    <row r="19" spans="1:5" s="21" customFormat="1" ht="21.95" customHeight="1" x14ac:dyDescent="0.2">
      <c r="A19" s="25" t="s">
        <v>26</v>
      </c>
      <c r="B19" s="20" t="s">
        <v>27</v>
      </c>
      <c r="C19" s="29">
        <f>C17/12/C18*1000</f>
        <v>168208.33333333334</v>
      </c>
      <c r="D19" s="29">
        <f t="shared" ref="D19:E19" si="3">D17/12/D18*1000</f>
        <v>168208.33333333334</v>
      </c>
      <c r="E19" s="29">
        <f t="shared" si="3"/>
        <v>168208.33333333334</v>
      </c>
    </row>
    <row r="20" spans="1:5" s="21" customFormat="1" ht="24.75" x14ac:dyDescent="0.2">
      <c r="A20" s="19" t="s">
        <v>31</v>
      </c>
      <c r="B20" s="57" t="s">
        <v>2</v>
      </c>
      <c r="C20" s="61">
        <v>30960</v>
      </c>
      <c r="D20" s="61">
        <v>30960</v>
      </c>
      <c r="E20" s="61">
        <v>30960</v>
      </c>
    </row>
    <row r="21" spans="1:5" x14ac:dyDescent="0.2">
      <c r="A21" s="9" t="s">
        <v>4</v>
      </c>
      <c r="B21" s="10" t="s">
        <v>3</v>
      </c>
      <c r="C21" s="30">
        <v>14.6</v>
      </c>
      <c r="D21" s="30">
        <v>14.6</v>
      </c>
      <c r="E21" s="30">
        <v>14.6</v>
      </c>
    </row>
    <row r="22" spans="1:5" ht="21.95" customHeight="1" x14ac:dyDescent="0.2">
      <c r="A22" s="9" t="s">
        <v>26</v>
      </c>
      <c r="B22" s="6" t="s">
        <v>27</v>
      </c>
      <c r="C22" s="29">
        <f>C20/12/C21*1000</f>
        <v>176712.32876712328</v>
      </c>
      <c r="D22" s="29">
        <f t="shared" ref="D22:E22" si="4">D20/12/D21*1000</f>
        <v>176712.32876712328</v>
      </c>
      <c r="E22" s="29">
        <f t="shared" si="4"/>
        <v>176712.32876712328</v>
      </c>
    </row>
    <row r="23" spans="1:5" ht="35.25" x14ac:dyDescent="0.2">
      <c r="A23" s="11" t="s">
        <v>61</v>
      </c>
      <c r="B23" s="55" t="s">
        <v>2</v>
      </c>
      <c r="C23" s="61">
        <v>2514.1</v>
      </c>
      <c r="D23" s="61">
        <v>2514.1</v>
      </c>
      <c r="E23" s="61">
        <v>2514.1</v>
      </c>
    </row>
    <row r="24" spans="1:5" x14ac:dyDescent="0.2">
      <c r="A24" s="9" t="s">
        <v>4</v>
      </c>
      <c r="B24" s="10" t="s">
        <v>3</v>
      </c>
      <c r="C24" s="52">
        <v>2</v>
      </c>
      <c r="D24" s="52">
        <v>2</v>
      </c>
      <c r="E24" s="52">
        <v>2</v>
      </c>
    </row>
    <row r="25" spans="1:5" ht="21.95" customHeight="1" x14ac:dyDescent="0.2">
      <c r="A25" s="9" t="s">
        <v>26</v>
      </c>
      <c r="B25" s="6" t="s">
        <v>27</v>
      </c>
      <c r="C25" s="29">
        <f>C23/C24/12*1000</f>
        <v>104754.16666666666</v>
      </c>
      <c r="D25" s="29">
        <f t="shared" ref="D25:E25" si="5">D23/D24/12*1000</f>
        <v>104754.16666666666</v>
      </c>
      <c r="E25" s="29">
        <f t="shared" si="5"/>
        <v>104754.16666666666</v>
      </c>
    </row>
    <row r="26" spans="1:5" ht="24.75" x14ac:dyDescent="0.2">
      <c r="A26" s="5" t="s">
        <v>23</v>
      </c>
      <c r="B26" s="55" t="s">
        <v>2</v>
      </c>
      <c r="C26" s="61">
        <v>12336.2</v>
      </c>
      <c r="D26" s="61">
        <v>12336.2</v>
      </c>
      <c r="E26" s="61">
        <v>12336.2</v>
      </c>
    </row>
    <row r="27" spans="1:5" x14ac:dyDescent="0.2">
      <c r="A27" s="9" t="s">
        <v>4</v>
      </c>
      <c r="B27" s="10" t="s">
        <v>3</v>
      </c>
      <c r="C27" s="30">
        <v>15</v>
      </c>
      <c r="D27" s="30">
        <v>15</v>
      </c>
      <c r="E27" s="30">
        <v>15</v>
      </c>
    </row>
    <row r="28" spans="1:5" ht="21.95" customHeight="1" x14ac:dyDescent="0.2">
      <c r="A28" s="9" t="s">
        <v>26</v>
      </c>
      <c r="B28" s="6" t="s">
        <v>27</v>
      </c>
      <c r="C28" s="29">
        <f>C26/12/C27*1000</f>
        <v>68534.444444444453</v>
      </c>
      <c r="D28" s="29">
        <f t="shared" ref="D28:E28" si="6">D26/12/D27*1000</f>
        <v>68534.444444444453</v>
      </c>
      <c r="E28" s="29">
        <f t="shared" si="6"/>
        <v>68534.444444444453</v>
      </c>
    </row>
    <row r="29" spans="1:5" x14ac:dyDescent="0.2">
      <c r="A29" s="5" t="s">
        <v>5</v>
      </c>
      <c r="B29" s="6" t="s">
        <v>2</v>
      </c>
      <c r="C29" s="48">
        <f>C15*10.05%</f>
        <v>5009.6536500000002</v>
      </c>
      <c r="D29" s="48">
        <f t="shared" ref="D29:E29" si="7">D15*10.05%</f>
        <v>5009.6536500000002</v>
      </c>
      <c r="E29" s="48">
        <f t="shared" si="7"/>
        <v>5009.6536500000002</v>
      </c>
    </row>
    <row r="30" spans="1:5" ht="33" x14ac:dyDescent="0.2">
      <c r="A30" s="11" t="s">
        <v>6</v>
      </c>
      <c r="B30" s="6" t="s">
        <v>2</v>
      </c>
      <c r="C30" s="60">
        <v>3862</v>
      </c>
      <c r="D30" s="60">
        <v>3862</v>
      </c>
      <c r="E30" s="60">
        <v>3862</v>
      </c>
    </row>
    <row r="31" spans="1:5" x14ac:dyDescent="0.2">
      <c r="A31" s="11" t="s">
        <v>7</v>
      </c>
      <c r="B31" s="6" t="s">
        <v>2</v>
      </c>
      <c r="C31" s="16">
        <v>800</v>
      </c>
      <c r="D31" s="16">
        <v>800</v>
      </c>
      <c r="E31" s="16">
        <v>800</v>
      </c>
    </row>
    <row r="32" spans="1:5" ht="33" x14ac:dyDescent="0.2">
      <c r="A32" s="11" t="s">
        <v>8</v>
      </c>
      <c r="B32" s="6" t="s">
        <v>2</v>
      </c>
      <c r="C32" s="60">
        <v>2558</v>
      </c>
      <c r="D32" s="60">
        <v>2558</v>
      </c>
      <c r="E32" s="60">
        <v>2558</v>
      </c>
    </row>
    <row r="33" spans="1:5" ht="38.25" customHeight="1" x14ac:dyDescent="0.2">
      <c r="A33" s="11" t="s">
        <v>9</v>
      </c>
      <c r="B33" s="6" t="s">
        <v>2</v>
      </c>
      <c r="C33" s="60">
        <v>5019</v>
      </c>
      <c r="D33" s="60">
        <v>5019</v>
      </c>
      <c r="E33" s="60">
        <v>5019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7030A0"/>
  </sheetPr>
  <dimension ref="A1:G33"/>
  <sheetViews>
    <sheetView topLeftCell="A24" workbookViewId="0">
      <selection activeCell="C32" sqref="C32:E32"/>
    </sheetView>
  </sheetViews>
  <sheetFormatPr defaultColWidth="9.14453125" defaultRowHeight="19.5" x14ac:dyDescent="0.2"/>
  <cols>
    <col min="1" max="1" width="69.4140625" style="2" customWidth="1"/>
    <col min="2" max="2" width="9.14453125" style="3"/>
    <col min="3" max="5" width="11.97265625" style="17" customWidth="1"/>
    <col min="6" max="7" width="11.97265625" style="2" customWidth="1"/>
    <col min="8" max="16384" width="9.14453125" style="2"/>
  </cols>
  <sheetData>
    <row r="1" spans="1:7" x14ac:dyDescent="0.2">
      <c r="A1" s="79" t="s">
        <v>15</v>
      </c>
      <c r="B1" s="79"/>
      <c r="C1" s="79"/>
      <c r="D1" s="79"/>
      <c r="E1" s="79"/>
    </row>
    <row r="2" spans="1:7" x14ac:dyDescent="0.2">
      <c r="A2" s="79" t="s">
        <v>66</v>
      </c>
      <c r="B2" s="79"/>
      <c r="C2" s="79"/>
      <c r="D2" s="79"/>
      <c r="E2" s="79"/>
    </row>
    <row r="3" spans="1:7" x14ac:dyDescent="0.2">
      <c r="A3" s="1"/>
    </row>
    <row r="4" spans="1:7" x14ac:dyDescent="0.2">
      <c r="A4" s="80" t="s">
        <v>49</v>
      </c>
      <c r="B4" s="80"/>
      <c r="C4" s="80"/>
      <c r="D4" s="80"/>
      <c r="E4" s="80"/>
    </row>
    <row r="5" spans="1:7" ht="15.75" customHeight="1" x14ac:dyDescent="0.2">
      <c r="A5" s="81" t="s">
        <v>16</v>
      </c>
      <c r="B5" s="81"/>
      <c r="C5" s="81"/>
      <c r="D5" s="81"/>
      <c r="E5" s="81"/>
    </row>
    <row r="6" spans="1:7" x14ac:dyDescent="0.2">
      <c r="A6" s="4"/>
    </row>
    <row r="7" spans="1:7" x14ac:dyDescent="0.2">
      <c r="A7" s="12" t="s">
        <v>17</v>
      </c>
    </row>
    <row r="8" spans="1:7" x14ac:dyDescent="0.2">
      <c r="A8" s="1"/>
    </row>
    <row r="9" spans="1:7" x14ac:dyDescent="0.2">
      <c r="A9" s="82" t="s">
        <v>28</v>
      </c>
      <c r="B9" s="83" t="s">
        <v>18</v>
      </c>
      <c r="C9" s="84" t="s">
        <v>63</v>
      </c>
      <c r="D9" s="84"/>
      <c r="E9" s="84"/>
    </row>
    <row r="10" spans="1:7" ht="37.5" x14ac:dyDescent="0.2">
      <c r="A10" s="82"/>
      <c r="B10" s="83"/>
      <c r="C10" s="31" t="s">
        <v>19</v>
      </c>
      <c r="D10" s="31" t="s">
        <v>20</v>
      </c>
      <c r="E10" s="39" t="s">
        <v>14</v>
      </c>
    </row>
    <row r="11" spans="1:7" x14ac:dyDescent="0.2">
      <c r="A11" s="5" t="s">
        <v>21</v>
      </c>
      <c r="B11" s="6" t="s">
        <v>10</v>
      </c>
      <c r="C11" s="50">
        <v>43</v>
      </c>
      <c r="D11" s="50">
        <v>43</v>
      </c>
      <c r="E11" s="50">
        <v>43</v>
      </c>
    </row>
    <row r="12" spans="1:7" x14ac:dyDescent="0.2">
      <c r="A12" s="9" t="s">
        <v>24</v>
      </c>
      <c r="B12" s="6" t="s">
        <v>2</v>
      </c>
      <c r="C12" s="18">
        <f>(C13-C32)/C11</f>
        <v>1951.8939209302325</v>
      </c>
      <c r="D12" s="18">
        <f t="shared" ref="D12:E12" si="0">(D13-D32)/D11</f>
        <v>1951.8939209302325</v>
      </c>
      <c r="E12" s="18">
        <f t="shared" si="0"/>
        <v>1951.8939209302325</v>
      </c>
    </row>
    <row r="13" spans="1:7" x14ac:dyDescent="0.2">
      <c r="A13" s="5" t="s">
        <v>11</v>
      </c>
      <c r="B13" s="6" t="s">
        <v>2</v>
      </c>
      <c r="C13" s="73">
        <f>C15+C29+C30+C33+C31+C32</f>
        <v>86639.438599999994</v>
      </c>
      <c r="D13" s="73">
        <f t="shared" ref="D13:E13" si="1">D15+D29+D30+D33+D31+D32</f>
        <v>86639.438599999994</v>
      </c>
      <c r="E13" s="73">
        <f t="shared" si="1"/>
        <v>86639.438599999994</v>
      </c>
    </row>
    <row r="14" spans="1:7" x14ac:dyDescent="0.2">
      <c r="A14" s="7" t="s">
        <v>0</v>
      </c>
      <c r="B14" s="8"/>
      <c r="C14" s="18"/>
      <c r="D14" s="18"/>
      <c r="E14" s="18"/>
      <c r="G14" s="17"/>
    </row>
    <row r="15" spans="1:7" x14ac:dyDescent="0.2">
      <c r="A15" s="5" t="s">
        <v>12</v>
      </c>
      <c r="B15" s="6" t="s">
        <v>2</v>
      </c>
      <c r="C15" s="73">
        <f>C17+C20+C23+C26</f>
        <v>65037.2</v>
      </c>
      <c r="D15" s="73">
        <f t="shared" ref="D15:E15" si="2">D17+D20+D23+D26</f>
        <v>65037.2</v>
      </c>
      <c r="E15" s="73">
        <f t="shared" si="2"/>
        <v>65037.2</v>
      </c>
    </row>
    <row r="16" spans="1:7" x14ac:dyDescent="0.2">
      <c r="A16" s="7" t="s">
        <v>1</v>
      </c>
      <c r="B16" s="8"/>
      <c r="C16" s="18"/>
      <c r="D16" s="18"/>
      <c r="E16" s="18"/>
    </row>
    <row r="17" spans="1:5" s="21" customFormat="1" ht="24.75" x14ac:dyDescent="0.2">
      <c r="A17" s="19" t="s">
        <v>30</v>
      </c>
      <c r="B17" s="57" t="s">
        <v>2</v>
      </c>
      <c r="C17" s="58">
        <v>3808</v>
      </c>
      <c r="D17" s="58">
        <v>3808</v>
      </c>
      <c r="E17" s="58">
        <v>3808</v>
      </c>
    </row>
    <row r="18" spans="1:5" s="21" customFormat="1" x14ac:dyDescent="0.2">
      <c r="A18" s="25" t="s">
        <v>4</v>
      </c>
      <c r="B18" s="26" t="s">
        <v>3</v>
      </c>
      <c r="C18" s="43">
        <v>2</v>
      </c>
      <c r="D18" s="43">
        <v>2</v>
      </c>
      <c r="E18" s="43">
        <v>2</v>
      </c>
    </row>
    <row r="19" spans="1:5" s="21" customFormat="1" ht="21.95" customHeight="1" x14ac:dyDescent="0.2">
      <c r="A19" s="25" t="s">
        <v>26</v>
      </c>
      <c r="B19" s="20" t="s">
        <v>27</v>
      </c>
      <c r="C19" s="42">
        <f>C17/C18/12*1000+200</f>
        <v>158866.66666666666</v>
      </c>
      <c r="D19" s="42">
        <f t="shared" ref="D19:E19" si="3">D17/D18/12*1000+200</f>
        <v>158866.66666666666</v>
      </c>
      <c r="E19" s="42">
        <f t="shared" si="3"/>
        <v>158866.66666666666</v>
      </c>
    </row>
    <row r="20" spans="1:5" s="21" customFormat="1" ht="24.75" x14ac:dyDescent="0.2">
      <c r="A20" s="19" t="s">
        <v>31</v>
      </c>
      <c r="B20" s="57" t="s">
        <v>2</v>
      </c>
      <c r="C20" s="58">
        <v>44469</v>
      </c>
      <c r="D20" s="58">
        <v>44469</v>
      </c>
      <c r="E20" s="58">
        <v>44469</v>
      </c>
    </row>
    <row r="21" spans="1:5" s="21" customFormat="1" x14ac:dyDescent="0.2">
      <c r="A21" s="25" t="s">
        <v>4</v>
      </c>
      <c r="B21" s="26" t="s">
        <v>3</v>
      </c>
      <c r="C21" s="43">
        <v>20</v>
      </c>
      <c r="D21" s="43">
        <v>20</v>
      </c>
      <c r="E21" s="43">
        <v>20</v>
      </c>
    </row>
    <row r="22" spans="1:5" s="21" customFormat="1" ht="21.95" customHeight="1" x14ac:dyDescent="0.2">
      <c r="A22" s="25" t="s">
        <v>26</v>
      </c>
      <c r="B22" s="20" t="s">
        <v>27</v>
      </c>
      <c r="C22" s="42">
        <f>C20/12/C21*1000</f>
        <v>185287.5</v>
      </c>
      <c r="D22" s="42">
        <f t="shared" ref="D22:E22" si="4">D20/12/D21*1000</f>
        <v>185287.5</v>
      </c>
      <c r="E22" s="42">
        <f t="shared" si="4"/>
        <v>185287.5</v>
      </c>
    </row>
    <row r="23" spans="1:5" ht="35.25" x14ac:dyDescent="0.2">
      <c r="A23" s="11" t="s">
        <v>61</v>
      </c>
      <c r="B23" s="55" t="s">
        <v>2</v>
      </c>
      <c r="C23" s="58">
        <v>2813.4</v>
      </c>
      <c r="D23" s="58">
        <v>2813.4</v>
      </c>
      <c r="E23" s="58">
        <v>2813.4</v>
      </c>
    </row>
    <row r="24" spans="1:5" x14ac:dyDescent="0.2">
      <c r="A24" s="9" t="s">
        <v>4</v>
      </c>
      <c r="B24" s="10" t="s">
        <v>3</v>
      </c>
      <c r="C24" s="43">
        <v>2.5</v>
      </c>
      <c r="D24" s="43">
        <v>2.5</v>
      </c>
      <c r="E24" s="43">
        <v>2.5</v>
      </c>
    </row>
    <row r="25" spans="1:5" ht="21.95" customHeight="1" x14ac:dyDescent="0.2">
      <c r="A25" s="9" t="s">
        <v>26</v>
      </c>
      <c r="B25" s="6" t="s">
        <v>27</v>
      </c>
      <c r="C25" s="42">
        <f>C23/C24/12*1000</f>
        <v>93780.000000000015</v>
      </c>
      <c r="D25" s="42">
        <f t="shared" ref="D25:E25" si="5">D23/D24/12*1000</f>
        <v>93780.000000000015</v>
      </c>
      <c r="E25" s="42">
        <f t="shared" si="5"/>
        <v>93780.000000000015</v>
      </c>
    </row>
    <row r="26" spans="1:5" ht="24.75" x14ac:dyDescent="0.2">
      <c r="A26" s="5" t="s">
        <v>23</v>
      </c>
      <c r="B26" s="55" t="s">
        <v>2</v>
      </c>
      <c r="C26" s="58">
        <v>13946.8</v>
      </c>
      <c r="D26" s="58">
        <v>13946.8</v>
      </c>
      <c r="E26" s="58">
        <v>13946.8</v>
      </c>
    </row>
    <row r="27" spans="1:5" x14ac:dyDescent="0.2">
      <c r="A27" s="9" t="s">
        <v>4</v>
      </c>
      <c r="B27" s="10" t="s">
        <v>3</v>
      </c>
      <c r="C27" s="43">
        <v>18</v>
      </c>
      <c r="D27" s="43">
        <v>18</v>
      </c>
      <c r="E27" s="43">
        <v>18</v>
      </c>
    </row>
    <row r="28" spans="1:5" ht="21.95" customHeight="1" x14ac:dyDescent="0.2">
      <c r="A28" s="9" t="s">
        <v>26</v>
      </c>
      <c r="B28" s="6" t="s">
        <v>27</v>
      </c>
      <c r="C28" s="42">
        <f>C26/12/C27*1000</f>
        <v>64568.518518518518</v>
      </c>
      <c r="D28" s="42">
        <f t="shared" ref="D28:E28" si="6">D26/12/D27*1000</f>
        <v>64568.518518518518</v>
      </c>
      <c r="E28" s="42">
        <f t="shared" si="6"/>
        <v>64568.518518518518</v>
      </c>
    </row>
    <row r="29" spans="1:5" x14ac:dyDescent="0.2">
      <c r="A29" s="5" t="s">
        <v>5</v>
      </c>
      <c r="B29" s="6" t="s">
        <v>2</v>
      </c>
      <c r="C29" s="48">
        <f>C15*10.05%</f>
        <v>6536.2385999999997</v>
      </c>
      <c r="D29" s="48">
        <f t="shared" ref="D29:E29" si="7">D15*10.05%</f>
        <v>6536.2385999999997</v>
      </c>
      <c r="E29" s="48">
        <f t="shared" si="7"/>
        <v>6536.2385999999997</v>
      </c>
    </row>
    <row r="30" spans="1:5" ht="33" x14ac:dyDescent="0.2">
      <c r="A30" s="11" t="s">
        <v>6</v>
      </c>
      <c r="B30" s="6" t="s">
        <v>2</v>
      </c>
      <c r="C30" s="48">
        <v>4966</v>
      </c>
      <c r="D30" s="48">
        <v>4966</v>
      </c>
      <c r="E30" s="48">
        <v>4966</v>
      </c>
    </row>
    <row r="31" spans="1:5" x14ac:dyDescent="0.2">
      <c r="A31" s="11" t="s">
        <v>7</v>
      </c>
      <c r="B31" s="6" t="s">
        <v>2</v>
      </c>
      <c r="C31" s="18">
        <v>1669</v>
      </c>
      <c r="D31" s="18">
        <v>1669</v>
      </c>
      <c r="E31" s="18">
        <v>1669</v>
      </c>
    </row>
    <row r="32" spans="1:5" ht="33" x14ac:dyDescent="0.2">
      <c r="A32" s="11" t="s">
        <v>8</v>
      </c>
      <c r="B32" s="6" t="s">
        <v>2</v>
      </c>
      <c r="C32" s="48">
        <v>2708</v>
      </c>
      <c r="D32" s="48">
        <v>2708</v>
      </c>
      <c r="E32" s="48">
        <v>2708</v>
      </c>
    </row>
    <row r="33" spans="1:5" ht="38.25" customHeight="1" x14ac:dyDescent="0.2">
      <c r="A33" s="11" t="s">
        <v>9</v>
      </c>
      <c r="B33" s="6" t="s">
        <v>2</v>
      </c>
      <c r="C33" s="48">
        <v>5723</v>
      </c>
      <c r="D33" s="48">
        <v>5723</v>
      </c>
      <c r="E33" s="48">
        <v>5723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F33"/>
  <sheetViews>
    <sheetView tabSelected="1" zoomScale="59" zoomScaleNormal="59" workbookViewId="0">
      <selection sqref="A1:E33"/>
    </sheetView>
  </sheetViews>
  <sheetFormatPr defaultColWidth="9.14453125" defaultRowHeight="19.5" x14ac:dyDescent="0.2"/>
  <cols>
    <col min="1" max="1" width="67.796875" style="2" customWidth="1"/>
    <col min="2" max="2" width="9.14453125" style="3"/>
    <col min="3" max="3" width="15.46875" style="34" customWidth="1"/>
    <col min="4" max="4" width="16.0078125" style="34" customWidth="1"/>
    <col min="5" max="5" width="14.390625" style="34" customWidth="1"/>
    <col min="6" max="7" width="11.97265625" style="2" customWidth="1"/>
    <col min="8" max="16384" width="9.14453125" style="2"/>
  </cols>
  <sheetData>
    <row r="1" spans="1:5" x14ac:dyDescent="0.2">
      <c r="A1" s="79" t="s">
        <v>15</v>
      </c>
      <c r="B1" s="79"/>
      <c r="C1" s="79"/>
      <c r="D1" s="79"/>
      <c r="E1" s="79"/>
    </row>
    <row r="2" spans="1:5" x14ac:dyDescent="0.2">
      <c r="A2" s="79" t="s">
        <v>66</v>
      </c>
      <c r="B2" s="79"/>
      <c r="C2" s="79"/>
      <c r="D2" s="79"/>
      <c r="E2" s="79"/>
    </row>
    <row r="3" spans="1:5" x14ac:dyDescent="0.2">
      <c r="A3" s="1"/>
    </row>
    <row r="4" spans="1:5" x14ac:dyDescent="0.2">
      <c r="A4" s="80" t="s">
        <v>29</v>
      </c>
      <c r="B4" s="80"/>
      <c r="C4" s="80"/>
      <c r="D4" s="80"/>
      <c r="E4" s="80"/>
    </row>
    <row r="5" spans="1:5" ht="15.75" customHeight="1" x14ac:dyDescent="0.2">
      <c r="A5" s="81" t="s">
        <v>16</v>
      </c>
      <c r="B5" s="81"/>
      <c r="C5" s="81"/>
      <c r="D5" s="81"/>
      <c r="E5" s="81"/>
    </row>
    <row r="6" spans="1:5" x14ac:dyDescent="0.2">
      <c r="A6" s="4"/>
    </row>
    <row r="7" spans="1:5" x14ac:dyDescent="0.2">
      <c r="A7" s="12" t="s">
        <v>17</v>
      </c>
    </row>
    <row r="8" spans="1:5" x14ac:dyDescent="0.2">
      <c r="A8" s="1"/>
    </row>
    <row r="9" spans="1:5" x14ac:dyDescent="0.2">
      <c r="A9" s="82" t="s">
        <v>28</v>
      </c>
      <c r="B9" s="83" t="s">
        <v>18</v>
      </c>
      <c r="C9" s="84" t="s">
        <v>63</v>
      </c>
      <c r="D9" s="84"/>
      <c r="E9" s="84"/>
    </row>
    <row r="10" spans="1:5" ht="37.5" x14ac:dyDescent="0.2">
      <c r="A10" s="82"/>
      <c r="B10" s="83"/>
      <c r="C10" s="35" t="s">
        <v>19</v>
      </c>
      <c r="D10" s="35" t="s">
        <v>20</v>
      </c>
      <c r="E10" s="36" t="s">
        <v>14</v>
      </c>
    </row>
    <row r="11" spans="1:5" x14ac:dyDescent="0.2">
      <c r="A11" s="5" t="s">
        <v>21</v>
      </c>
      <c r="B11" s="6" t="s">
        <v>10</v>
      </c>
      <c r="C11" s="51">
        <f>'СШ №1'!C11+'СШ №2'!C11+'Макинская СШ'!C11+'Казгородокска СШ '!C11+'Донская СШ'!C11+'Амангельдинская СШ'!C11+'Невская СШ'!C11+'Саулинская СШ'!C11+'Енбекшильдерская СШ'!C11+'Буландинская СШ'!C11+'Когамская СШ'!C11+'Бирсуатская СШ'!C11+'Кенащинская СШ'!C11+'Мамайская ОШ'!C11+'Заураловская ОШ'!C11+'Макпальская ОШ'!C11+'Баймурзинская ОШ'!C11+'Советская ОШ'!C11+'Заозерновская ОШ'!C11+'Кызыл-Уюмская ОШ'!C11+'Яблоновская ОШ'!C11+'Алгинская ОШ'!C11+'Краснофлотская ОШ'!C11+'Кудку агашСШ'!C11+'Каратальская НШ'!C11+'Джукейская НШ'!C11+'Трудовая НШ'!C11</f>
        <v>2329</v>
      </c>
      <c r="D11" s="51">
        <f>'СШ №1'!D11+'СШ №2'!D11+'Макинская СШ'!D11+'Казгородокска СШ '!D11+'Донская СШ'!D11+'Амангельдинская СШ'!D11+'Невская СШ'!D11+'Саулинская СШ'!D11+'Енбекшильдерская СШ'!D11+'Буландинская СШ'!D11+'Когамская СШ'!D11+'Бирсуатская СШ'!D11+'Кенащинская СШ'!D11+'Мамайская ОШ'!D11+'Заураловская ОШ'!D11+'Макпальская ОШ'!D11+'Баймурзинская ОШ'!D11+'Советская ОШ'!D11+'Заозерновская ОШ'!D11+'Кызыл-Уюмская ОШ'!D11+'Яблоновская ОШ'!D11+'Алгинская ОШ'!D11+'Краснофлотская ОШ'!D11+'Кудку агашСШ'!D11+'Каратальская НШ'!D11+'Джукейская НШ'!D11+'Трудовая НШ'!D11</f>
        <v>2329</v>
      </c>
      <c r="E11" s="51">
        <f>'СШ №1'!E11+'СШ №2'!E11+'Макинская СШ'!E11+'Казгородокска СШ '!E11+'Донская СШ'!E11+'Амангельдинская СШ'!E11+'Невская СШ'!E11+'Саулинская СШ'!E11+'Енбекшильдерская СШ'!E11+'Буландинская СШ'!E11+'Когамская СШ'!E11+'Бирсуатская СШ'!E11+'Кенащинская СШ'!E11+'Мамайская ОШ'!E11+'Заураловская ОШ'!E11+'Макпальская ОШ'!E11+'Баймурзинская ОШ'!E11+'Советская ОШ'!E11+'Заозерновская ОШ'!E11+'Кызыл-Уюмская ОШ'!E11+'Яблоновская ОШ'!E11+'Алгинская ОШ'!E11+'Краснофлотская ОШ'!E11+'Кудку агашСШ'!E11+'Каратальская НШ'!E11+'Джукейская НШ'!E11+'Трудовая НШ'!E11</f>
        <v>2329</v>
      </c>
    </row>
    <row r="12" spans="1:5" x14ac:dyDescent="0.2">
      <c r="A12" s="9" t="s">
        <v>24</v>
      </c>
      <c r="B12" s="6" t="s">
        <v>2</v>
      </c>
      <c r="C12" s="18">
        <f>(C13-C32)/C11</f>
        <v>1040.3761153714036</v>
      </c>
      <c r="D12" s="18">
        <f>C12</f>
        <v>1040.3761153714036</v>
      </c>
      <c r="E12" s="18">
        <f>D12</f>
        <v>1040.3761153714036</v>
      </c>
    </row>
    <row r="13" spans="1:5" x14ac:dyDescent="0.2">
      <c r="A13" s="5" t="s">
        <v>11</v>
      </c>
      <c r="B13" s="6" t="s">
        <v>2</v>
      </c>
      <c r="C13" s="75">
        <f>'СШ №1'!C13+'СШ №2'!C13+'Макинская СШ'!C13+'Казгородокска СШ '!C13+'Донская СШ'!C13+'Амангельдинская СШ'!C13+'Невская СШ'!C13+'Саулинская СШ'!C13+'Енбекшильдерская СШ'!C13+'Буландинская СШ'!C13+'Когамская СШ'!C13+'Бирсуатская СШ'!C13+'Кенащинская СШ'!C13+'Мамайская ОШ'!C13+'Заураловская ОШ'!C13+'Макпальская ОШ'!C13+'Баймурзинская ОШ'!C13+'Советская ОШ'!C13+'Заозерновская ОШ'!C13+'Кызыл-Уюмская ОШ'!C13+'Яблоновская ОШ'!C13+'Алгинская ОШ'!C13+'Краснофлотская ОШ'!C13+'Кудку агашСШ'!C13+'Каратальская НШ'!C13+'Джукейская НШ'!C13+'Трудовая НШ'!C13</f>
        <v>2828212.572699999</v>
      </c>
      <c r="D13" s="75">
        <f>'СШ №1'!D13+'СШ №2'!D13+'Макинская СШ'!D13+'Казгородокска СШ '!D13+'Донская СШ'!D13+'Амангельдинская СШ'!D13+'Невская СШ'!D13+'Саулинская СШ'!D13+'Енбекшильдерская СШ'!D13+'Буландинская СШ'!D13+'Когамская СШ'!D13+'Бирсуатская СШ'!D13+'Кенащинская СШ'!D13+'Мамайская ОШ'!D13+'Заураловская ОШ'!D13+'Макпальская ОШ'!D13+'Баймурзинская ОШ'!D13+'Советская ОШ'!D13+'Заозерновская ОШ'!D13+'Кызыл-Уюмская ОШ'!D13+'Яблоновская ОШ'!D13+'Алгинская ОШ'!D13+'Краснофлотская ОШ'!D13+'Кудку агашСШ'!D13+'Каратальская НШ'!D13+'Джукейская НШ'!D13+'Трудовая НШ'!D13</f>
        <v>2845212.572699999</v>
      </c>
      <c r="E13" s="62">
        <f>'СШ №1'!E13+'СШ №2'!E13+'Макинская СШ'!E13+'Казгородокска СШ '!E13+'Донская СШ'!E13+'Амангельдинская СШ'!E13+'Невская СШ'!E13+'Саулинская СШ'!E13+'Енбекшильдерская СШ'!E13+'Буландинская СШ'!E13+'Когамская СШ'!E13+'Бирсуатская СШ'!E13+'Кенащинская СШ'!E13+'Мамайская ОШ'!E13+'Заураловская ОШ'!E13+'Макпальская ОШ'!E13+'Баймурзинская ОШ'!E13+'Советская ОШ'!E13+'Заозерновская ОШ'!E13+'Кызыл-Уюмская ОШ'!E13+'Яблоновская ОШ'!E13+'Алгинская ОШ'!E13+'Краснофлотская ОШ'!E13+'Кудку агашСШ'!E13+'Каратальская НШ'!E13+'Джукейская НШ'!E13+'Трудовая НШ'!E13</f>
        <v>2845212.572699999</v>
      </c>
    </row>
    <row r="14" spans="1:5" x14ac:dyDescent="0.2">
      <c r="A14" s="7" t="s">
        <v>0</v>
      </c>
      <c r="B14" s="8"/>
      <c r="C14" s="37">
        <f>'СШ №1'!C14+'СШ №2'!C14+'Макинская СШ'!C14+'Казгородокска СШ '!C14+'Донская СШ'!C14+'Амангельдинская СШ'!C14+'Невская СШ'!C14+'Саулинская СШ'!C14+'Енбекшильдерская СШ'!C14+'Буландинская СШ'!C14+'Когамская СШ'!C14+'Бирсуатская СШ'!C14+'Кенащинская СШ'!C14+'Мамайская ОШ'!C14+'Заураловская ОШ'!C14+'Макпальская ОШ'!C14+'Баймурзинская ОШ'!C14+'Советская ОШ'!C14+'Заозерновская ОШ'!C14+'Кызыл-Уюмская ОШ'!C14+'Яблоновская ОШ'!C14+'Алгинская ОШ'!C14+'Краснофлотская ОШ'!C14+'Кудку агашСШ'!C14+'Каратальская НШ'!C14+'Джукейская НШ'!C14+'Трудовая НШ'!C14</f>
        <v>0</v>
      </c>
      <c r="D14" s="37">
        <f>'СШ №1'!D14+'СШ №2'!D14+'Макинская СШ'!D14+'Казгородокска СШ '!D14+'Донская СШ'!D14+'Амангельдинская СШ'!D14+'Невская СШ'!D14+'Саулинская СШ'!D14+'Енбекшильдерская СШ'!D14+'Буландинская СШ'!D14+'Когамская СШ'!D14+'Бирсуатская СШ'!D14+'Кенащинская СШ'!D14+'Мамайская ОШ'!D14+'Заураловская ОШ'!D14+'Макпальская ОШ'!D14+'Баймурзинская ОШ'!D14+'Советская ОШ'!D14+'Заозерновская ОШ'!D14+'Кызыл-Уюмская ОШ'!D14+'Яблоновская ОШ'!D14+'Алгинская ОШ'!D14+'Краснофлотская ОШ'!D14+'Кудку агашСШ'!D14+'Каратальская НШ'!D14+'Джукейская НШ'!D14+'Трудовая НШ'!D14</f>
        <v>9</v>
      </c>
      <c r="E14" s="37">
        <f>'СШ №1'!E14+'СШ №2'!E14+'Макинская СШ'!E14+'Казгородокска СШ '!E14+'Донская СШ'!E14+'Амангельдинская СШ'!E14+'Невская СШ'!E14+'Саулинская СШ'!E14+'Енбекшильдерская СШ'!E14+'Буландинская СШ'!E14+'Когамская СШ'!E14+'Бирсуатская СШ'!E14+'Кенащинская СШ'!E14+'Мамайская ОШ'!E14+'Заураловская ОШ'!E14+'Макпальская ОШ'!E14+'Баймурзинская ОШ'!E14+'Советская ОШ'!E14+'Заозерновская ОШ'!E14+'Кызыл-Уюмская ОШ'!E14+'Яблоновская ОШ'!E14+'Алгинская ОШ'!E14+'Краснофлотская ОШ'!E14+'Кудку агашСШ'!E14+'Каратальская НШ'!E14+'Джукейская НШ'!E14+'Трудовая НШ'!E14</f>
        <v>18</v>
      </c>
    </row>
    <row r="15" spans="1:5" x14ac:dyDescent="0.2">
      <c r="A15" s="5" t="s">
        <v>12</v>
      </c>
      <c r="B15" s="6" t="s">
        <v>2</v>
      </c>
      <c r="C15" s="65">
        <f>'СШ №1'!C15+'СШ №2'!C15+'Казгородокска СШ '!C15+'Макинская СШ'!C15+'Донская СШ'!C15+'Амангельдинская СШ'!C15+'Невская СШ'!C15+'Кудку агашСШ'!C15+'Саулинская СШ'!C15+'Енбекшильдерская СШ'!C15+'Буландинская СШ'!C15+'Когамская СШ'!C15+'Бирсуатская СШ'!C15+'Кенащинская СШ'!C15+'Мамайская ОШ'!C15+'Заураловская ОШ'!C15+'Макпальская ОШ'!C15+'Баймурзинская ОШ'!C15+'Советская ОШ'!C15+'Заозерновская ОШ'!C15+'Кызыл-Уюмская ОШ'!C15+'Яблоновская ОШ'!C15+'Алгинская ОШ'!C15+'Краснофлотская ОШ'!C15+'Каратальская НШ'!C15+'Джукейская НШ'!C15+'Трудовая НШ'!C15</f>
        <v>1896065.4000000001</v>
      </c>
      <c r="D15" s="65">
        <f>'СШ №1'!D15+'СШ №2'!D15+'Макинская СШ'!D15+'Казгородокска СШ '!D15+'Донская СШ'!D15+'Амангельдинская СШ'!D15+'Невская СШ'!D15+'Саулинская СШ'!D15+'Енбекшильдерская СШ'!D15+'Буландинская СШ'!D15+'Когамская СШ'!D15+'Бирсуатская СШ'!D15+'Кенащинская СШ'!D15+'Мамайская ОШ'!D15+'Заураловская ОШ'!D15+'Макпальская ОШ'!D15+'Баймурзинская ОШ'!D15+'Советская ОШ'!D15+'Заозерновская ОШ'!D15+'Кызыл-Уюмская ОШ'!D15+'Яблоновская ОШ'!D15+'Алгинская ОШ'!D15+'Краснофлотская ОШ'!D15+'Кудку агашСШ'!D15+'Каратальская НШ'!D15+'Джукейская НШ'!D15+'Трудовая НШ'!D15</f>
        <v>1896065.4000000001</v>
      </c>
      <c r="E15" s="65">
        <f>'СШ №1'!E15+'СШ №2'!E15+'Макинская СШ'!E15+'Казгородокска СШ '!E15+'Донская СШ'!E15+'Амангельдинская СШ'!E15+'Невская СШ'!E15+'Саулинская СШ'!E15+'Енбекшильдерская СШ'!E15+'Буландинская СШ'!E15+'Когамская СШ'!E15+'Бирсуатская СШ'!E15+'Кенащинская СШ'!E15+'Мамайская ОШ'!E15+'Заураловская ОШ'!E15+'Макпальская ОШ'!E15+'Баймурзинская ОШ'!E15+'Советская ОШ'!E15+'Заозерновская ОШ'!E15+'Кызыл-Уюмская ОШ'!E15+'Яблоновская ОШ'!E15+'Алгинская ОШ'!E15+'Краснофлотская ОШ'!E15+'Кудку агашСШ'!E15+'Каратальская НШ'!E15+'Джукейская НШ'!E15+'Трудовая НШ'!E15</f>
        <v>1896065.4000000001</v>
      </c>
    </row>
    <row r="16" spans="1:5" x14ac:dyDescent="0.2">
      <c r="A16" s="7" t="s">
        <v>1</v>
      </c>
      <c r="B16" s="8"/>
      <c r="C16" s="37">
        <f>'СШ №1'!C16+'СШ №2'!C16+'Макинская СШ'!C16+'Казгородокска СШ '!C16+'Донская СШ'!C16+'Амангельдинская СШ'!C16+'Невская СШ'!C16+'Саулинская СШ'!C16+'Енбекшильдерская СШ'!C16+'Буландинская СШ'!C16+'Когамская СШ'!C16+'Бирсуатская СШ'!C16+'Кенащинская СШ'!C16+'Мамайская ОШ'!C16+'Заураловская ОШ'!C16+'Макпальская ОШ'!C16+'Баймурзинская ОШ'!C16+'Советская ОШ'!C16+'Заозерновская ОШ'!C16+'Кызыл-Уюмская ОШ'!C16+'Яблоновская ОШ'!C16+'Алгинская ОШ'!C16+'Краснофлотская ОШ'!C16+'Кудку агашСШ'!C16+'Каратальская НШ'!C16+'Джукейская НШ'!C16+'Трудовая НШ'!C16</f>
        <v>0</v>
      </c>
      <c r="D16" s="37">
        <f>'СШ №1'!D16+'СШ №2'!D16+'Макинская СШ'!D16+'Казгородокска СШ '!D16+'Донская СШ'!D16+'Амангельдинская СШ'!D16+'Невская СШ'!D16+'Саулинская СШ'!D16+'Енбекшильдерская СШ'!D16+'Буландинская СШ'!D16+'Когамская СШ'!D16+'Бирсуатская СШ'!D16+'Кенащинская СШ'!D16+'Мамайская ОШ'!D16+'Заураловская ОШ'!D16+'Макпальская ОШ'!D16+'Баймурзинская ОШ'!D16+'Советская ОШ'!D16+'Заозерновская ОШ'!D16+'Кызыл-Уюмская ОШ'!D16+'Яблоновская ОШ'!D16+'Алгинская ОШ'!D16+'Краснофлотская ОШ'!D16+'Кудку агашСШ'!D16+'Каратальская НШ'!D16+'Джукейская НШ'!D16+'Трудовая НШ'!D16</f>
        <v>0</v>
      </c>
      <c r="E16" s="37">
        <f>'СШ №1'!E16+'СШ №2'!E16+'Макинская СШ'!E16+'Казгородокска СШ '!E16+'Донская СШ'!E16+'Амангельдинская СШ'!E16+'Невская СШ'!E16+'Саулинская СШ'!E16+'Енбекшильдерская СШ'!E16+'Буландинская СШ'!E16+'Когамская СШ'!E16+'Бирсуатская СШ'!E16+'Кенащинская СШ'!E16+'Мамайская ОШ'!E16+'Заураловская ОШ'!E16+'Макпальская ОШ'!E16+'Баймурзинская ОШ'!E16+'Советская ОШ'!E16+'Заозерновская ОШ'!E16+'Кызыл-Уюмская ОШ'!E16+'Яблоновская ОШ'!E16+'Алгинская ОШ'!E16+'Краснофлотская ОШ'!E16+'Кудку агашСШ'!E16+'Каратальская НШ'!E16+'Джукейская НШ'!E16+'Трудовая НШ'!E16</f>
        <v>0</v>
      </c>
    </row>
    <row r="17" spans="1:6" ht="24.75" x14ac:dyDescent="0.2">
      <c r="A17" s="5" t="s">
        <v>13</v>
      </c>
      <c r="B17" s="55" t="s">
        <v>2</v>
      </c>
      <c r="C17" s="47">
        <f>'СШ №1'!C17+'СШ №2'!C17+'Макинская СШ'!C17+'Казгородокска СШ '!C17+'Донская СШ'!C17+'Амангельдинская СШ'!C17+'Невская СШ'!C17+'Саулинская СШ'!C17+'Енбекшильдерская СШ'!C17+'Буландинская СШ'!C17+'Когамская СШ'!C17+'Бирсуатская СШ'!C17+'Кенащинская СШ'!C17+'Мамайская ОШ'!C17+'Заураловская ОШ'!C17+'Макпальская ОШ'!C17+'Баймурзинская ОШ'!C17+'Советская ОШ'!C17+'Заозерновская ОШ'!C17+'Кызыл-Уюмская ОШ'!C17+'Яблоновская ОШ'!C17+'Алгинская ОШ'!C17+'Краснофлотская ОШ'!C17+'Кудку агашСШ'!C17+'Каратальская НШ'!C17+'Джукейская НШ'!C17+'Трудовая НШ'!C17</f>
        <v>131818.4</v>
      </c>
      <c r="D17" s="47">
        <f>'СШ №1'!D17+'СШ №2'!D17+'Макинская СШ'!D17+'Казгородокска СШ '!D17+'Донская СШ'!D17+'Амангельдинская СШ'!D17+'Невская СШ'!D17+'Саулинская СШ'!D17+'Енбекшильдерская СШ'!D17+'Буландинская СШ'!D17+'Когамская СШ'!D17+'Бирсуатская СШ'!D17+'Кенащинская СШ'!D17+'Мамайская ОШ'!D17+'Заураловская ОШ'!D17+'Макпальская ОШ'!D17+'Баймурзинская ОШ'!D17+'Советская ОШ'!D17+'Заозерновская ОШ'!D17+'Кызыл-Уюмская ОШ'!D17+'Яблоновская ОШ'!D17+'Алгинская ОШ'!D17+'Краснофлотская ОШ'!D17+'Кудку агашСШ'!D17+'Каратальская НШ'!D17+'Джукейская НШ'!D17+'Трудовая НШ'!D17</f>
        <v>131818.4</v>
      </c>
      <c r="E17" s="47">
        <f>'СШ №1'!E17+'СШ №2'!E17+'Макинская СШ'!E17+'Казгородокска СШ '!E17+'Донская СШ'!E17+'Амангельдинская СШ'!E17+'Невская СШ'!E17+'Саулинская СШ'!E17+'Енбекшильдерская СШ'!E17+'Буландинская СШ'!E17+'Когамская СШ'!E17+'Бирсуатская СШ'!E17+'Кенащинская СШ'!E17+'Мамайская ОШ'!E17+'Заураловская ОШ'!E17+'Макпальская ОШ'!E17+'Баймурзинская ОШ'!E17+'Советская ОШ'!E17+'Заозерновская ОШ'!E17+'Кызыл-Уюмская ОШ'!E17+'Яблоновская ОШ'!E17+'Алгинская ОШ'!E17+'Краснофлотская ОШ'!E17+'Кудку агашСШ'!E17+'Каратальская НШ'!E17+'Джукейская НШ'!E17+'Трудовая НШ'!E17</f>
        <v>131818.4</v>
      </c>
    </row>
    <row r="18" spans="1:6" x14ac:dyDescent="0.2">
      <c r="A18" s="9" t="s">
        <v>4</v>
      </c>
      <c r="B18" s="10" t="s">
        <v>3</v>
      </c>
      <c r="C18" s="44">
        <f>'СШ №1'!C18+'СШ №2'!C18+'Макинская СШ'!C18+'Казгородокска СШ '!C18+'Донская СШ'!C18+'Амангельдинская СШ'!C18+'Невская СШ'!C18+'Саулинская СШ'!C18+'Енбекшильдерская СШ'!C18+'Буландинская СШ'!C18+'Когамская СШ'!C18+'Бирсуатская СШ'!C18+'Кенащинская СШ'!C18+'Мамайская ОШ'!C18+'Заураловская ОШ'!C18+'Макпальская ОШ'!C18+'Баймурзинская ОШ'!C18+'Советская ОШ'!C18+'Заозерновская ОШ'!C18+'Кызыл-Уюмская ОШ'!C18+'Яблоновская ОШ'!C18+'Алгинская ОШ'!C18+'Краснофлотская ОШ'!C18+'Кудку агашСШ'!C18+'Каратальская НШ'!C18+'Джукейская НШ'!C18+'Трудовая НШ'!C18</f>
        <v>71.25</v>
      </c>
      <c r="D18" s="44">
        <f>'СШ №1'!D18+'СШ №2'!D18+'Макинская СШ'!D18+'Казгородокска СШ '!D18+'Донская СШ'!D18+'Амангельдинская СШ'!D18+'Невская СШ'!D18+'Саулинская СШ'!D18+'Енбекшильдерская СШ'!D18+'Буландинская СШ'!D18+'Когамская СШ'!D18+'Бирсуатская СШ'!D18+'Кенащинская СШ'!D18+'Мамайская ОШ'!D18+'Заураловская ОШ'!D18+'Макпальская ОШ'!D18+'Баймурзинская ОШ'!D18+'Советская ОШ'!D18+'Заозерновская ОШ'!D18+'Кызыл-Уюмская ОШ'!D18+'Яблоновская ОШ'!D18+'Алгинская ОШ'!D18+'Краснофлотская ОШ'!D18+'Кудку агашСШ'!D18+'Каратальская НШ'!D18+'Джукейская НШ'!D18+'Трудовая НШ'!D18</f>
        <v>71.25</v>
      </c>
      <c r="E18" s="44">
        <f>'СШ №1'!E18+'СШ №2'!E18+'Макинская СШ'!E18+'Казгородокска СШ '!E18+'Донская СШ'!E18+'Амангельдинская СШ'!E18+'Невская СШ'!E18+'Саулинская СШ'!E18+'Енбекшильдерская СШ'!E18+'Буландинская СШ'!E18+'Когамская СШ'!E18+'Бирсуатская СШ'!E18+'Кенащинская СШ'!E18+'Мамайская ОШ'!E18+'Заураловская ОШ'!E18+'Макпальская ОШ'!E18+'Баймурзинская ОШ'!E18+'Советская ОШ'!E18+'Заозерновская ОШ'!E18+'Кызыл-Уюмская ОШ'!E18+'Яблоновская ОШ'!E18+'Алгинская ОШ'!E18+'Краснофлотская ОШ'!E18+'Кудку агашСШ'!E18+'Каратальская НШ'!E18+'Джукейская НШ'!E18+'Трудовая НШ'!E18</f>
        <v>71.25</v>
      </c>
    </row>
    <row r="19" spans="1:6" ht="21.95" customHeight="1" x14ac:dyDescent="0.2">
      <c r="A19" s="9" t="s">
        <v>26</v>
      </c>
      <c r="B19" s="6" t="s">
        <v>27</v>
      </c>
      <c r="C19" s="37">
        <f>('СШ №1'!C19+'СШ №2'!C19+'Макинская СШ'!C19+'Казгородокска СШ '!C19+'Донская СШ'!C19+'Амангельдинская СШ'!C19+'Невская СШ'!C19+'Саулинская СШ'!C19+'Енбекшильдерская СШ'!C19+'Буландинская СШ'!C19+'Когамская СШ'!C19+'Бирсуатская СШ'!C19+'Кенащинская СШ'!C19+'Мамайская ОШ'!C19+'Заураловская ОШ'!C19+'Макпальская ОШ'!C19+'Баймурзинская ОШ'!C19+'Советская ОШ'!C19+'Заозерновская ОШ'!C19+'Кызыл-Уюмская ОШ'!C19+'Яблоновская ОШ'!C19+'Алгинская ОШ'!C19+'Краснофлотская ОШ'!C19+'Кудку агашСШ'!C19+'Каратальская НШ'!C19+'Джукейская НШ'!C19+'Трудовая НШ'!C19)/28</f>
        <v>135379.34463684465</v>
      </c>
      <c r="D19" s="37">
        <f>('СШ №1'!D19+'СШ №2'!D19+'Макинская СШ'!D19+'Казгородокска СШ '!D19+'Донская СШ'!D19+'Амангельдинская СШ'!D19+'Невская СШ'!D19+'Саулинская СШ'!D19+'Енбекшильдерская СШ'!D19+'Буландинская СШ'!D19+'Когамская СШ'!D19+'Бирсуатская СШ'!D19+'Кенащинская СШ'!D19+'Мамайская ОШ'!D19+'Заураловская ОШ'!D19+'Макпальская ОШ'!D19+'Баймурзинская ОШ'!D19+'Советская ОШ'!D19+'Заозерновская ОШ'!D19+'Кызыл-Уюмская ОШ'!D19+'Яблоновская ОШ'!D19+'Алгинская ОШ'!D19+'Краснофлотская ОШ'!D19+'Кудку агашСШ'!D19+'Каратальская НШ'!D19+'Джукейская НШ'!D19+'Трудовая НШ'!D19)/28</f>
        <v>135379.34463684465</v>
      </c>
      <c r="E19" s="37">
        <f>('СШ №1'!E19+'СШ №2'!E19+'Макинская СШ'!E19+'Казгородокска СШ '!E19+'Донская СШ'!E19+'Амангельдинская СШ'!E19+'Невская СШ'!E19+'Саулинская СШ'!E19+'Енбекшильдерская СШ'!E19+'Буландинская СШ'!E19+'Когамская СШ'!E19+'Бирсуатская СШ'!E19+'Кенащинская СШ'!E19+'Мамайская ОШ'!E19+'Заураловская ОШ'!E19+'Макпальская ОШ'!E19+'Баймурзинская ОШ'!E19+'Советская ОШ'!E19+'Заозерновская ОШ'!E19+'Кызыл-Уюмская ОШ'!E19+'Яблоновская ОШ'!E19+'Алгинская ОШ'!E19+'Краснофлотская ОШ'!E19+'Кудку агашСШ'!E19+'Каратальская НШ'!E19+'Джукейская НШ'!E19+'Трудовая НШ'!E19)/28</f>
        <v>135379.34463684465</v>
      </c>
    </row>
    <row r="20" spans="1:6" ht="24.75" x14ac:dyDescent="0.2">
      <c r="A20" s="5" t="s">
        <v>22</v>
      </c>
      <c r="B20" s="55" t="s">
        <v>2</v>
      </c>
      <c r="C20" s="47">
        <f>'СШ №1'!C20+'СШ №2'!C20+'Макинская СШ'!C20+'Казгородокска СШ '!C20+'Донская СШ'!C20+'Амангельдинская СШ'!C20+'Невская СШ'!C20+'Саулинская СШ'!C20+'Енбекшильдерская СШ'!C20+'Буландинская СШ'!C20+'Когамская СШ'!C20+'Бирсуатская СШ'!C20+'Кенащинская СШ'!C20+'Мамайская ОШ'!C20+'Заураловская ОШ'!C20+'Макпальская ОШ'!C20+'Баймурзинская ОШ'!C20+'Советская ОШ'!C20+'Заозерновская ОШ'!C20+'Кызыл-Уюмская ОШ'!C20+'Яблоновская ОШ'!C20+'Алгинская ОШ'!C20+'Краснофлотская ОШ'!C20+'Кудку агашСШ'!C20+'Каратальская НШ'!C20+'Джукейская НШ'!C20+'Трудовая НШ'!C20</f>
        <v>1332194.8</v>
      </c>
      <c r="D20" s="47">
        <f>'СШ №1'!D20+'СШ №2'!D20+'Макинская СШ'!D20+'Казгородокска СШ '!D20+'Донская СШ'!D20+'Амангельдинская СШ'!D20+'Невская СШ'!D20+'Саулинская СШ'!D20+'Енбекшильдерская СШ'!D20+'Буландинская СШ'!D20+'Когамская СШ'!D20+'Бирсуатская СШ'!D20+'Кенащинская СШ'!D20+'Мамайская ОШ'!D20+'Заураловская ОШ'!D20+'Макпальская ОШ'!D20+'Баймурзинская ОШ'!D20+'Советская ОШ'!D20+'Заозерновская ОШ'!D20+'Кызыл-Уюмская ОШ'!D20+'Яблоновская ОШ'!D20+'Алгинская ОШ'!D20+'Краснофлотская ОШ'!D20+'Кудку агашСШ'!D20+'Каратальская НШ'!D20+'Джукейская НШ'!D20+'Трудовая НШ'!D20</f>
        <v>1332194.8</v>
      </c>
      <c r="E20" s="47">
        <f>'СШ №1'!E20+'СШ №2'!E20+'Макинская СШ'!E20+'Казгородокска СШ '!E20+'Донская СШ'!E20+'Амангельдинская СШ'!E20+'Невская СШ'!E20+'Саулинская СШ'!E20+'Енбекшильдерская СШ'!E20+'Буландинская СШ'!E20+'Когамская СШ'!E20+'Бирсуатская СШ'!E20+'Кенащинская СШ'!E20+'Мамайская ОШ'!E20+'Заураловская ОШ'!E20+'Макпальская ОШ'!E20+'Баймурзинская ОШ'!E20+'Советская ОШ'!E20+'Заозерновская ОШ'!E20+'Кызыл-Уюмская ОШ'!E20+'Яблоновская ОШ'!E20+'Алгинская ОШ'!E20+'Краснофлотская ОШ'!E20+'Кудку агашСШ'!E20+'Каратальская НШ'!E20+'Джукейская НШ'!E20+'Трудовая НШ'!E20</f>
        <v>1332194.8</v>
      </c>
    </row>
    <row r="21" spans="1:6" x14ac:dyDescent="0.2">
      <c r="A21" s="9" t="s">
        <v>4</v>
      </c>
      <c r="B21" s="10" t="s">
        <v>3</v>
      </c>
      <c r="C21" s="44">
        <f>'СШ №1'!C21+'СШ №2'!C21+'Макинская СШ'!C21+'Казгородокска СШ '!C21+'Донская СШ'!C21+'Амангельдинская СШ'!C21+'Невская СШ'!C21+'Саулинская СШ'!C21+'Енбекшильдерская СШ'!C21+'Буландинская СШ'!C21+'Когамская СШ'!C21+'Бирсуатская СШ'!C21+'Кенащинская СШ'!C21+'Мамайская ОШ'!C21+'Заураловская ОШ'!C21+'Макпальская ОШ'!C21+'Баймурзинская ОШ'!C21+'Советская ОШ'!C21+'Заозерновская ОШ'!C21+'Кызыл-Уюмская ОШ'!C21+'Яблоновская ОШ'!C21+'Алгинская ОШ'!C21+'Краснофлотская ОШ'!C21+'Кудку агашСШ'!C21+'Каратальская НШ'!C21+'Джукейская НШ'!C21+'Трудовая НШ'!C21</f>
        <v>578.47000000000014</v>
      </c>
      <c r="D21" s="44">
        <f>'СШ №1'!D21+'СШ №2'!D21+'Макинская СШ'!D21+'Казгородокска СШ '!D21+'Донская СШ'!D21+'Амангельдинская СШ'!D21+'Невская СШ'!D21+'Саулинская СШ'!D21+'Енбекшильдерская СШ'!D21+'Буландинская СШ'!D21+'Когамская СШ'!D21+'Бирсуатская СШ'!D21+'Кенащинская СШ'!D21+'Мамайская ОШ'!D21+'Заураловская ОШ'!D21+'Макпальская ОШ'!D21+'Баймурзинская ОШ'!D21+'Советская ОШ'!D21+'Заозерновская ОШ'!D21+'Кызыл-Уюмская ОШ'!D21+'Яблоновская ОШ'!D21+'Алгинская ОШ'!D21+'Краснофлотская ОШ'!D21+'Кудку агашСШ'!D21+'Каратальская НШ'!D21+'Джукейская НШ'!D21+'Трудовая НШ'!D21</f>
        <v>578.47000000000014</v>
      </c>
      <c r="E21" s="44">
        <f>'СШ №1'!E21+'СШ №2'!E21+'Макинская СШ'!E21+'Казгородокска СШ '!E21+'Донская СШ'!E21+'Амангельдинская СШ'!E21+'Невская СШ'!E21+'Саулинская СШ'!E21+'Енбекшильдерская СШ'!E21+'Буландинская СШ'!E21+'Когамская СШ'!E21+'Бирсуатская СШ'!E21+'Кенащинская СШ'!E21+'Мамайская ОШ'!E21+'Заураловская ОШ'!E21+'Макпальская ОШ'!E21+'Баймурзинская ОШ'!E21+'Советская ОШ'!E21+'Заозерновская ОШ'!E21+'Кызыл-Уюмская ОШ'!E21+'Яблоновская ОШ'!E21+'Алгинская ОШ'!E21+'Краснофлотская ОШ'!E21+'Кудку агашСШ'!E21+'Каратальская НШ'!E21+'Джукейская НШ'!E21+'Трудовая НШ'!E21</f>
        <v>578.47000000000014</v>
      </c>
    </row>
    <row r="22" spans="1:6" ht="21.95" customHeight="1" x14ac:dyDescent="0.2">
      <c r="A22" s="9" t="s">
        <v>26</v>
      </c>
      <c r="B22" s="6" t="s">
        <v>27</v>
      </c>
      <c r="C22" s="37">
        <f>('СШ №1'!C22+'СШ №2'!C22+'Макинская СШ'!C22+'Казгородокска СШ '!C22+'Донская СШ'!C22+'Амангельдинская СШ'!C22+'Невская СШ'!C22+'Саулинская СШ'!C22+'Енбекшильдерская СШ'!C22+'Буландинская СШ'!C22+'Когамская СШ'!C22+'Бирсуатская СШ'!C22+'Кенащинская СШ'!C22+'Мамайская ОШ'!C22+'Заураловская ОШ'!C22+'Макпальская ОШ'!C22+'Баймурзинская ОШ'!C22+'Советская ОШ'!C22+'Заозерновская ОШ'!C22+'Кызыл-Уюмская ОШ'!C22+'Яблоновская ОШ'!C22+'Алгинская ОШ'!C22+'Краснофлотская ОШ'!C22+'Кудку агашСШ'!C22+'Каратальская НШ'!C22+'Джукейская НШ'!C22+'Трудовая НШ'!C22)/28</f>
        <v>180271.27359299964</v>
      </c>
      <c r="D22" s="37">
        <f>('СШ №1'!D22+'СШ №2'!D22+'Макинская СШ'!D22+'Казгородокска СШ '!D22+'Донская СШ'!D22+'Амангельдинская СШ'!D22+'Невская СШ'!D22+'Саулинская СШ'!D22+'Енбекшильдерская СШ'!D22+'Буландинская СШ'!D22+'Когамская СШ'!D22+'Бирсуатская СШ'!D22+'Кенащинская СШ'!D22+'Мамайская ОШ'!D22+'Заураловская ОШ'!D22+'Макпальская ОШ'!D22+'Баймурзинская ОШ'!D22+'Советская ОШ'!D22+'Заозерновская ОШ'!D22+'Кызыл-Уюмская ОШ'!D22+'Яблоновская ОШ'!D22+'Алгинская ОШ'!D22+'Краснофлотская ОШ'!D22+'Кудку агашСШ'!D22+'Каратальская НШ'!D22+'Джукейская НШ'!D22+'Трудовая НШ'!D22)/28</f>
        <v>180271.27359299964</v>
      </c>
      <c r="E22" s="37">
        <f>('СШ №1'!E22+'СШ №2'!E22+'Макинская СШ'!E22+'Казгородокска СШ '!E22+'Донская СШ'!E22+'Амангельдинская СШ'!E22+'Невская СШ'!E22+'Саулинская СШ'!E22+'Енбекшильдерская СШ'!E22+'Буландинская СШ'!E22+'Когамская СШ'!E22+'Бирсуатская СШ'!E22+'Кенащинская СШ'!E22+'Мамайская ОШ'!E22+'Заураловская ОШ'!E22+'Макпальская ОШ'!E22+'Баймурзинская ОШ'!E22+'Советская ОШ'!E22+'Заозерновская ОШ'!E22+'Кызыл-Уюмская ОШ'!E22+'Яблоновская ОШ'!E22+'Алгинская ОШ'!E22+'Краснофлотская ОШ'!E22+'Кудку агашСШ'!E22+'Каратальская НШ'!E22+'Джукейская НШ'!E22+'Трудовая НШ'!E22)/28</f>
        <v>180271.27359299964</v>
      </c>
    </row>
    <row r="23" spans="1:6" ht="42" customHeight="1" x14ac:dyDescent="0.2">
      <c r="A23" s="11" t="s">
        <v>61</v>
      </c>
      <c r="B23" s="55" t="s">
        <v>2</v>
      </c>
      <c r="C23" s="47">
        <f>'СШ №1'!C23+'СШ №2'!C23+'Макинская СШ'!C23+'Казгородокска СШ '!C23+'Донская СШ'!C23+'Амангельдинская СШ'!C23+'Невская СШ'!C23+'Саулинская СШ'!C23+'Енбекшильдерская СШ'!C23+'Буландинская СШ'!C23+'Когамская СШ'!C23+'Бирсуатская СШ'!C23+'Кенащинская СШ'!C23+'Мамайская ОШ'!C23+'Заураловская ОШ'!C23+'Макпальская ОШ'!C23+'Баймурзинская ОШ'!C23+'Советская ОШ'!C23+'Заозерновская ОШ'!C23+'Кызыл-Уюмская ОШ'!C23+'Яблоновская ОШ'!C23+'Алгинская ОШ'!C23+'Краснофлотская ОШ'!C23+'Кудку агашСШ'!C23+'Каратальская НШ'!C23+'Джукейская НШ'!C23+'Трудовая НШ'!C23</f>
        <v>72439.3</v>
      </c>
      <c r="D23" s="47">
        <f>'СШ №1'!D23+'СШ №2'!D23+'Макинская СШ'!D23+'Казгородокска СШ '!D23+'Донская СШ'!D23+'Амангельдинская СШ'!D23+'Невская СШ'!D23+'Саулинская СШ'!D23+'Енбекшильдерская СШ'!D23+'Буландинская СШ'!D23+'Когамская СШ'!D23+'Бирсуатская СШ'!D23+'Кенащинская СШ'!D23+'Мамайская ОШ'!D23+'Заураловская ОШ'!D23+'Макпальская ОШ'!D23+'Баймурзинская ОШ'!D23+'Советская ОШ'!D23+'Заозерновская ОШ'!D23+'Кызыл-Уюмская ОШ'!D23+'Яблоновская ОШ'!D23+'Алгинская ОШ'!D23+'Краснофлотская ОШ'!D23+'Кудку агашСШ'!D23+'Каратальская НШ'!D23+'Джукейская НШ'!D23+'Трудовая НШ'!D23</f>
        <v>72439.3</v>
      </c>
      <c r="E23" s="47">
        <f>'СШ №1'!E23+'СШ №2'!E23+'Макинская СШ'!E23+'Казгородокска СШ '!E23+'Донская СШ'!E23+'Амангельдинская СШ'!E23+'Невская СШ'!E23+'Саулинская СШ'!E23+'Енбекшильдерская СШ'!E23+'Буландинская СШ'!E23+'Когамская СШ'!E23+'Бирсуатская СШ'!E23+'Кенащинская СШ'!E23+'Мамайская ОШ'!E23+'Заураловская ОШ'!E23+'Макпальская ОШ'!E23+'Баймурзинская ОШ'!E23+'Советская ОШ'!E23+'Заозерновская ОШ'!E23+'Кызыл-Уюмская ОШ'!E23+'Яблоновская ОШ'!E23+'Алгинская ОШ'!E23+'Краснофлотская ОШ'!E23+'Кудку агашСШ'!E23+'Каратальская НШ'!E23+'Джукейская НШ'!E23+'Трудовая НШ'!E23</f>
        <v>72439.3</v>
      </c>
    </row>
    <row r="24" spans="1:6" x14ac:dyDescent="0.2">
      <c r="A24" s="9" t="s">
        <v>4</v>
      </c>
      <c r="B24" s="10" t="s">
        <v>3</v>
      </c>
      <c r="C24" s="56">
        <f>'СШ №1'!C24+'СШ №2'!C24+'Макинская СШ'!C24+'Казгородокска СШ '!C24+'Донская СШ'!C24+'Амангельдинская СШ'!C24+'Невская СШ'!C24+'Саулинская СШ'!C24+'Енбекшильдерская СШ'!C24+'Буландинская СШ'!C24+'Когамская СШ'!C24+'Бирсуатская СШ'!C24+'Кенащинская СШ'!C24+'Мамайская ОШ'!C24+'Заураловская ОШ'!C24+'Макпальская ОШ'!C24+'Баймурзинская ОШ'!C24+'Советская ОШ'!C24+'Заозерновская ОШ'!C24+'Кызыл-Уюмская ОШ'!C24+'Яблоновская ОШ'!C24+'Алгинская ОШ'!C24+'Краснофлотская ОШ'!C24+'Кудку агашСШ'!C24+'Каратальская НШ'!C24+'Джукейская НШ'!C24+'Трудовая НШ'!C24</f>
        <v>56.75</v>
      </c>
      <c r="D24" s="56">
        <f>'СШ №1'!D24+'СШ №2'!D24+'Макинская СШ'!D24+'Казгородокска СШ '!D24+'Донская СШ'!D24+'Амангельдинская СШ'!D24+'Невская СШ'!D24+'Саулинская СШ'!D24+'Енбекшильдерская СШ'!D24+'Буландинская СШ'!D24+'Когамская СШ'!D24+'Бирсуатская СШ'!D24+'Кенащинская СШ'!D24+'Мамайская ОШ'!D24+'Заураловская ОШ'!D24+'Макпальская ОШ'!D24+'Баймурзинская ОШ'!D24+'Советская ОШ'!D24+'Заозерновская ОШ'!D24+'Кызыл-Уюмская ОШ'!D24+'Яблоновская ОШ'!D24+'Алгинская ОШ'!D24+'Краснофлотская ОШ'!D24+'Кудку агашСШ'!D24+'Каратальская НШ'!D24+'Джукейская НШ'!D24+'Трудовая НШ'!D24</f>
        <v>56.75</v>
      </c>
      <c r="E24" s="56">
        <f>'СШ №1'!E24+'СШ №2'!E24+'Макинская СШ'!E24+'Казгородокска СШ '!E24+'Донская СШ'!E24+'Амангельдинская СШ'!E24+'Невская СШ'!E24+'Саулинская СШ'!E24+'Енбекшильдерская СШ'!E24+'Буландинская СШ'!E24+'Когамская СШ'!E24+'Бирсуатская СШ'!E24+'Кенащинская СШ'!E24+'Мамайская ОШ'!E24+'Заураловская ОШ'!E24+'Макпальская ОШ'!E24+'Баймурзинская ОШ'!E24+'Советская ОШ'!E24+'Заозерновская ОШ'!E24+'Кызыл-Уюмская ОШ'!E24+'Яблоновская ОШ'!E24+'Алгинская ОШ'!E24+'Краснофлотская ОШ'!E24+'Кудку агашСШ'!E24+'Каратальская НШ'!E24+'Джукейская НШ'!E24+'Трудовая НШ'!E24</f>
        <v>56.75</v>
      </c>
    </row>
    <row r="25" spans="1:6" ht="21.95" customHeight="1" x14ac:dyDescent="0.2">
      <c r="A25" s="9" t="s">
        <v>26</v>
      </c>
      <c r="B25" s="6" t="s">
        <v>27</v>
      </c>
      <c r="C25" s="37">
        <f>('СШ №1'!C25+'СШ №2'!C25+'Макинская СШ'!C25+'Казгородокска СШ '!C25+'Донская СШ'!C25+'Амангельдинская СШ'!C25+'Невская СШ'!C25+'Саулинская СШ'!C25+'Енбекшильдерская СШ'!C25+'Буландинская СШ'!C25+'Когамская СШ'!C25+'Бирсуатская СШ'!C25+'Кенащинская СШ'!C25+'Мамайская ОШ'!C25+'Заураловская ОШ'!C25+'Макпальская ОШ'!C25+'Баймурзинская ОШ'!C25+'Советская ОШ'!C25+'Заозерновская ОШ'!C25+'Кызыл-Уюмская ОШ'!C25+'Яблоновская ОШ'!C25+'Алгинская ОШ'!C25+'Краснофлотская ОШ'!C25+'Кудку агашСШ'!C25+'Каратальская НШ'!C25+'Джукейская НШ'!C25+'Трудовая НШ'!C25)/28</f>
        <v>85809.721406239245</v>
      </c>
      <c r="D25" s="37">
        <f>('СШ №1'!D25+'СШ №2'!D25+'Макинская СШ'!D25+'Казгородокска СШ '!D25+'Донская СШ'!D25+'Амангельдинская СШ'!D25+'Невская СШ'!D25+'Саулинская СШ'!D25+'Енбекшильдерская СШ'!D25+'Буландинская СШ'!D25+'Когамская СШ'!D25+'Бирсуатская СШ'!D25+'Кенащинская СШ'!D25+'Мамайская ОШ'!D25+'Заураловская ОШ'!D25+'Макпальская ОШ'!D25+'Баймурзинская ОШ'!D25+'Советская ОШ'!D25+'Заозерновская ОШ'!D25+'Кызыл-Уюмская ОШ'!D25+'Яблоновская ОШ'!D25+'Алгинская ОШ'!D25+'Краснофлотская ОШ'!D25+'Кудку агашСШ'!D25+'Каратальская НШ'!D25+'Джукейская НШ'!D25+'Трудовая НШ'!D25)/28</f>
        <v>85809.721406239245</v>
      </c>
      <c r="E25" s="37">
        <f>('СШ №1'!E25+'СШ №2'!E25+'Макинская СШ'!E25+'Казгородокска СШ '!E25+'Донская СШ'!E25+'Амангельдинская СШ'!E25+'Невская СШ'!E25+'Саулинская СШ'!E25+'Енбекшильдерская СШ'!E25+'Буландинская СШ'!E25+'Когамская СШ'!E25+'Бирсуатская СШ'!E25+'Кенащинская СШ'!E25+'Мамайская ОШ'!E25+'Заураловская ОШ'!E25+'Макпальская ОШ'!E25+'Баймурзинская ОШ'!E25+'Советская ОШ'!E25+'Заозерновская ОШ'!E25+'Кызыл-Уюмская ОШ'!E25+'Яблоновская ОШ'!E25+'Алгинская ОШ'!E25+'Краснофлотская ОШ'!E25+'Кудку агашСШ'!E25+'Каратальская НШ'!E25+'Джукейская НШ'!E25+'Трудовая НШ'!E25)/28</f>
        <v>85809.721406239245</v>
      </c>
    </row>
    <row r="26" spans="1:6" ht="24.75" x14ac:dyDescent="0.2">
      <c r="A26" s="5" t="s">
        <v>23</v>
      </c>
      <c r="B26" s="55" t="s">
        <v>2</v>
      </c>
      <c r="C26" s="47">
        <f>'СШ №1'!C26+'СШ №2'!C26+'Макинская СШ'!C26+'Казгородокска СШ '!C26+'Донская СШ'!C26+'Амангельдинская СШ'!C26+'Невская СШ'!C26+'Саулинская СШ'!C26+'Енбекшильдерская СШ'!C26+'Буландинская СШ'!C26+'Когамская СШ'!C26+'Бирсуатская СШ'!C26+'Кенащинская СШ'!C26+'Мамайская ОШ'!C26+'Заураловская ОШ'!C26+'Макпальская ОШ'!C26+'Баймурзинская ОШ'!C26+'Советская ОШ'!C26+'Заозерновская ОШ'!C26+'Кызыл-Уюмская ОШ'!C26+'Яблоновская ОШ'!C26+'Алгинская ОШ'!C26+'Краснофлотская ОШ'!C26+'Кудку агашСШ'!C26+'Каратальская НШ'!C26+'Джукейская НШ'!C26+'Трудовая НШ'!C26</f>
        <v>359612.89999999997</v>
      </c>
      <c r="D26" s="47">
        <f>'СШ №1'!D26+'СШ №2'!D26+'Макинская СШ'!D26+'Казгородокска СШ '!D26+'Донская СШ'!D26+'Амангельдинская СШ'!D26+'Невская СШ'!D26+'Саулинская СШ'!D26+'Енбекшильдерская СШ'!D26+'Буландинская СШ'!D26+'Когамская СШ'!D26+'Бирсуатская СШ'!D26+'Кенащинская СШ'!D26+'Мамайская ОШ'!D26+'Заураловская ОШ'!D26+'Макпальская ОШ'!D26+'Баймурзинская ОШ'!D26+'Советская ОШ'!D26+'Заозерновская ОШ'!D26+'Кызыл-Уюмская ОШ'!D26+'Яблоновская ОШ'!D26+'Алгинская ОШ'!D26+'Краснофлотская ОШ'!D26+'Кудку агашСШ'!D26+'Каратальская НШ'!D26+'Джукейская НШ'!D26+'Трудовая НШ'!D26</f>
        <v>359612.89999999997</v>
      </c>
      <c r="E26" s="47">
        <f>'СШ №1'!E26+'СШ №2'!E26+'Макинская СШ'!E26+'Казгородокска СШ '!E26+'Донская СШ'!E26+'Амангельдинская СШ'!E26+'Невская СШ'!E26+'Саулинская СШ'!E26+'Енбекшильдерская СШ'!E26+'Буландинская СШ'!E26+'Когамская СШ'!E26+'Бирсуатская СШ'!E26+'Кенащинская СШ'!E26+'Мамайская ОШ'!E26+'Заураловская ОШ'!E26+'Макпальская ОШ'!E26+'Баймурзинская ОШ'!E26+'Советская ОШ'!E26+'Заозерновская ОШ'!E26+'Кызыл-Уюмская ОШ'!E26+'Яблоновская ОШ'!E26+'Алгинская ОШ'!E26+'Краснофлотская ОШ'!E26+'Кудку агашСШ'!E26+'Каратальская НШ'!E26+'Джукейская НШ'!E26+'Трудовая НШ'!E26</f>
        <v>359612.89999999997</v>
      </c>
    </row>
    <row r="27" spans="1:6" x14ac:dyDescent="0.2">
      <c r="A27" s="9" t="s">
        <v>4</v>
      </c>
      <c r="B27" s="10" t="s">
        <v>3</v>
      </c>
      <c r="C27" s="56">
        <f>'СШ №1'!C27+'СШ №2'!C27+'Макинская СШ'!C27+'Казгородокска СШ '!C27+'Донская СШ'!C27+'Амангельдинская СШ'!C27+'Невская СШ'!C27+'Саулинская СШ'!C27+'Енбекшильдерская СШ'!C27+'Буландинская СШ'!C27+'Когамская СШ'!C27+'Бирсуатская СШ'!C27+'Кенащинская СШ'!C27+'Мамайская ОШ'!C27+'Заураловская ОШ'!C27+'Макпальская ОШ'!C27+'Баймурзинская ОШ'!C27+'Советская ОШ'!C27+'Заозерновская ОШ'!C27+'Кызыл-Уюмская ОШ'!C27+'Яблоновская ОШ'!C27+'Алгинская ОШ'!C27+'Краснофлотская ОШ'!C27+'Кудку агашСШ'!C27+'Каратальская НШ'!C27+'Джукейская НШ'!C27+'Трудовая НШ'!C27</f>
        <v>449.25</v>
      </c>
      <c r="D27" s="56">
        <f>'СШ №1'!D27+'СШ №2'!D27+'Макинская СШ'!D27+'Казгородокска СШ '!D27+'Донская СШ'!D27+'Амангельдинская СШ'!D27+'Невская СШ'!D27+'Саулинская СШ'!D27+'Енбекшильдерская СШ'!D27+'Буландинская СШ'!D27+'Когамская СШ'!D27+'Бирсуатская СШ'!D27+'Кенащинская СШ'!D27+'Мамайская ОШ'!D27+'Заураловская ОШ'!D27+'Макпальская ОШ'!D27+'Баймурзинская ОШ'!D27+'Советская ОШ'!D27+'Заозерновская ОШ'!D27+'Кызыл-Уюмская ОШ'!D27+'Яблоновская ОШ'!D27+'Алгинская ОШ'!D27+'Краснофлотская ОШ'!D27+'Кудку агашСШ'!D27+'Каратальская НШ'!D27+'Джукейская НШ'!D27+'Трудовая НШ'!D27</f>
        <v>449.25</v>
      </c>
      <c r="E27" s="56">
        <f>'СШ №1'!E27+'СШ №2'!E27+'Макинская СШ'!E27+'Казгородокска СШ '!E27+'Донская СШ'!E27+'Амангельдинская СШ'!E27+'Невская СШ'!E27+'Саулинская СШ'!E27+'Енбекшильдерская СШ'!E27+'Буландинская СШ'!E27+'Когамская СШ'!E27+'Бирсуатская СШ'!E27+'Кенащинская СШ'!E27+'Мамайская ОШ'!E27+'Заураловская ОШ'!E27+'Макпальская ОШ'!E27+'Баймурзинская ОШ'!E27+'Советская ОШ'!E27+'Заозерновская ОШ'!E27+'Кызыл-Уюмская ОШ'!E27+'Яблоновская ОШ'!E27+'Алгинская ОШ'!E27+'Краснофлотская ОШ'!E27+'Кудку агашСШ'!E27+'Каратальская НШ'!E27+'Джукейская НШ'!E27+'Трудовая НШ'!E27</f>
        <v>449.25</v>
      </c>
    </row>
    <row r="28" spans="1:6" ht="21.95" customHeight="1" x14ac:dyDescent="0.2">
      <c r="A28" s="9" t="s">
        <v>26</v>
      </c>
      <c r="B28" s="6" t="s">
        <v>27</v>
      </c>
      <c r="C28" s="37">
        <f>('СШ №1'!C28+'СШ №2'!C28+'Макинская СШ'!C28+'Казгородокска СШ '!C28+'Донская СШ'!C28+'Амангельдинская СШ'!C28+'Невская СШ'!C28+'Саулинская СШ'!C28+'Енбекшильдерская СШ'!C28+'Буландинская СШ'!C28+'Когамская СШ'!C28+'Бирсуатская СШ'!C28+'Кенащинская СШ'!C28+'Мамайская ОШ'!C28+'Заураловская ОШ'!C28+'Макпальская ОШ'!C28+'Баймурзинская ОШ'!C28+'Советская ОШ'!C28+'Заозерновская ОШ'!C28+'Кызыл-Уюмская ОШ'!C28+'Яблоновская ОШ'!C28+'Алгинская ОШ'!C28+'Краснофлотская ОШ'!C28+'Кудку агашСШ'!C28+'Каратальская НШ'!C28+'Джукейская НШ'!C28+'Трудовая НШ'!C28)/28</f>
        <v>64063.089977254574</v>
      </c>
      <c r="D28" s="37">
        <f>('СШ №1'!D28+'СШ №2'!D28+'Макинская СШ'!D28+'Казгородокска СШ '!D28+'Донская СШ'!D28+'Амангельдинская СШ'!D28+'Невская СШ'!D28+'Саулинская СШ'!D28+'Енбекшильдерская СШ'!D28+'Буландинская СШ'!D28+'Когамская СШ'!D28+'Бирсуатская СШ'!D28+'Кенащинская СШ'!D28+'Мамайская ОШ'!D28+'Заураловская ОШ'!D28+'Макпальская ОШ'!D28+'Баймурзинская ОШ'!D28+'Советская ОШ'!D28+'Заозерновская ОШ'!D28+'Кызыл-Уюмская ОШ'!D28+'Яблоновская ОШ'!D28+'Алгинская ОШ'!D28+'Краснофлотская ОШ'!D28+'Кудку агашСШ'!D28+'Каратальская НШ'!D28+'Джукейская НШ'!D28+'Трудовая НШ'!D28)/28</f>
        <v>64063.089977254574</v>
      </c>
      <c r="E28" s="37">
        <f>('СШ №1'!E28+'СШ №2'!E28+'Макинская СШ'!E28+'Казгородокска СШ '!E28+'Донская СШ'!E28+'Амангельдинская СШ'!E28+'Невская СШ'!E28+'Саулинская СШ'!E28+'Енбекшильдерская СШ'!E28+'Буландинская СШ'!E28+'Когамская СШ'!E28+'Бирсуатская СШ'!E28+'Кенащинская СШ'!E28+'Мамайская ОШ'!E28+'Заураловская ОШ'!E28+'Макпальская ОШ'!E28+'Баймурзинская ОШ'!E28+'Советская ОШ'!E28+'Заозерновская ОШ'!E28+'Кызыл-Уюмская ОШ'!E28+'Яблоновская ОШ'!E28+'Алгинская ОШ'!E28+'Краснофлотская ОШ'!E28+'Кудку агашСШ'!E28+'Каратальская НШ'!E28+'Джукейская НШ'!E28+'Трудовая НШ'!E28)/28</f>
        <v>64063.089977254574</v>
      </c>
    </row>
    <row r="29" spans="1:6" x14ac:dyDescent="0.2">
      <c r="A29" s="5" t="s">
        <v>5</v>
      </c>
      <c r="B29" s="6" t="s">
        <v>2</v>
      </c>
      <c r="C29" s="66">
        <f>'СШ №1'!C29+'СШ №2'!C29+'Макинская СШ'!C29+'Казгородокска СШ '!C29+'Донская СШ'!C29+'Амангельдинская СШ'!C29+'Невская СШ'!C29+'Саулинская СШ'!C29+'Енбекшильдерская СШ'!C29+'Буландинская СШ'!C29+'Когамская СШ'!C29+'Бирсуатская СШ'!C29+'Кенащинская СШ'!C29+'Мамайская ОШ'!C29+'Заураловская ОШ'!C29+'Макпальская ОШ'!C29+'Баймурзинская ОШ'!C29+'Советская ОШ'!C29+'Заозерновская ОШ'!C29+'Кызыл-Уюмская ОШ'!C29+'Яблоновская ОШ'!C29+'Алгинская ОШ'!C29+'Краснофлотская ОШ'!C29+'Кудку агашСШ'!C29+'Каратальская НШ'!C29+'Джукейская НШ'!C29+'Трудовая НШ'!C29</f>
        <v>190554.57270000005</v>
      </c>
      <c r="D29" s="66">
        <f>'СШ №1'!D29+'СШ №2'!D29+'Макинская СШ'!D29+'Казгородокска СШ '!D29+'Донская СШ'!D29+'Амангельдинская СШ'!D29+'Невская СШ'!D29+'Саулинская СШ'!D29+'Енбекшильдерская СШ'!D29+'Буландинская СШ'!D29+'Когамская СШ'!D29+'Бирсуатская СШ'!D29+'Кенащинская СШ'!D29+'Мамайская ОШ'!D29+'Заураловская ОШ'!D29+'Макпальская ОШ'!D29+'Баймурзинская ОШ'!D29+'Советская ОШ'!D29+'Заозерновская ОШ'!D29+'Кызыл-Уюмская ОШ'!D29+'Яблоновская ОШ'!D29+'Алгинская ОШ'!D29+'Краснофлотская ОШ'!D29+'Кудку агашСШ'!D29+'Каратальская НШ'!D29+'Джукейская НШ'!D29+'Трудовая НШ'!D29</f>
        <v>190554.57270000005</v>
      </c>
      <c r="E29" s="66">
        <f>'СШ №1'!E29+'СШ №2'!E29+'Макинская СШ'!E29+'Казгородокска СШ '!E29+'Донская СШ'!E29+'Амангельдинская СШ'!E29+'Невская СШ'!E29+'Саулинская СШ'!E29+'Енбекшильдерская СШ'!E29+'Буландинская СШ'!E29+'Когамская СШ'!E29+'Бирсуатская СШ'!E29+'Кенащинская СШ'!E29+'Мамайская ОШ'!E29+'Заураловская ОШ'!E29+'Макпальская ОШ'!E29+'Баймурзинская ОШ'!E29+'Советская ОШ'!E29+'Заозерновская ОШ'!E29+'Кызыл-Уюмская ОШ'!E29+'Яблоновская ОШ'!E29+'Алгинская ОШ'!E29+'Краснофлотская ОШ'!E29+'Кудку агашСШ'!E29+'Каратальская НШ'!E29+'Джукейская НШ'!E29+'Трудовая НШ'!E29</f>
        <v>190554.57270000005</v>
      </c>
      <c r="F29" s="21"/>
    </row>
    <row r="30" spans="1:6" ht="33" x14ac:dyDescent="0.2">
      <c r="A30" s="11" t="s">
        <v>6</v>
      </c>
      <c r="B30" s="6" t="s">
        <v>2</v>
      </c>
      <c r="C30" s="65">
        <f>'СШ №1'!C30+'СШ №2'!C30+'Макинская СШ'!C30+'Казгородокска СШ '!C30+'Донская СШ'!C30+'Амангельдинская СШ'!C30+'Невская СШ'!C30+'Саулинская СШ'!C30+'Енбекшильдерская СШ'!C30+'Буландинская СШ'!C30+'Когамская СШ'!C30+'Бирсуатская СШ'!C30+'Кенащинская СШ'!C30+'Мамайская ОШ'!C30+'Заураловская ОШ'!C30+'Макпальская ОШ'!C30+'Баймурзинская ОШ'!C30+'Советская ОШ'!C30+'Заозерновская ОШ'!C30+'Кызыл-Уюмская ОШ'!C30+'Яблоновская ОШ'!C30+'Алгинская ОШ'!C30+'Краснофлотская ОШ'!C30+'Кудку агашСШ'!C30+'Каратальская НШ'!C30+'Джукейская НШ'!C30+'Трудовая НШ'!C30</f>
        <v>130978</v>
      </c>
      <c r="D30" s="65">
        <f>'СШ №1'!D30+'СШ №2'!D30+'Макинская СШ'!D30+'Казгородокска СШ '!D30+'Донская СШ'!D30+'Амангельдинская СШ'!D30+'Невская СШ'!D30+'Саулинская СШ'!D30+'Енбекшильдерская СШ'!D30+'Буландинская СШ'!D30+'Когамская СШ'!D30+'Бирсуатская СШ'!D30+'Кенащинская СШ'!D30+'Мамайская ОШ'!D30+'Заураловская ОШ'!D30+'Макпальская ОШ'!D30+'Баймурзинская ОШ'!D30+'Советская ОШ'!D30+'Заозерновская ОШ'!D30+'Кызыл-Уюмская ОШ'!D30+'Яблоновская ОШ'!D30+'Алгинская ОШ'!D30+'Краснофлотская ОШ'!D30+'Кудку агашСШ'!D30+'Каратальская НШ'!D30+'Джукейская НШ'!D30+'Трудовая НШ'!D30</f>
        <v>130978</v>
      </c>
      <c r="E30" s="65">
        <f>'СШ №1'!E30+'СШ №2'!E30+'Макинская СШ'!E30+'Казгородокска СШ '!E30+'Донская СШ'!E30+'Амангельдинская СШ'!E30+'Невская СШ'!E30+'Саулинская СШ'!E30+'Енбекшильдерская СШ'!E30+'Буландинская СШ'!E30+'Когамская СШ'!E30+'Бирсуатская СШ'!E30+'Кенащинская СШ'!E30+'Мамайская ОШ'!E30+'Заураловская ОШ'!E30+'Макпальская ОШ'!E30+'Баймурзинская ОШ'!E30+'Советская ОШ'!E30+'Заозерновская ОШ'!E30+'Кызыл-Уюмская ОШ'!E30+'Яблоновская ОШ'!E30+'Алгинская ОШ'!E30+'Краснофлотская ОШ'!E30+'Кудку агашСШ'!E30+'Каратальская НШ'!E30+'Джукейская НШ'!E30+'Трудовая НШ'!E30</f>
        <v>130978</v>
      </c>
    </row>
    <row r="31" spans="1:6" x14ac:dyDescent="0.2">
      <c r="A31" s="11" t="s">
        <v>7</v>
      </c>
      <c r="B31" s="6" t="s">
        <v>2</v>
      </c>
      <c r="C31" s="47">
        <f>'СШ №1'!C31+'СШ №2'!C31+'Макинская СШ'!C31+'Казгородокска СШ '!C31+'Донская СШ'!C31+'Амангельдинская СШ'!C31+'Невская СШ'!C31+'Саулинская СШ'!C31+'Енбекшильдерская СШ'!C31+'Буландинская СШ'!C31+'Когамская СШ'!C31+'Бирсуатская СШ'!C31+'Кенащинская СШ'!C31+'Мамайская ОШ'!C31+'Заураловская ОШ'!C31+'Макпальская ОШ'!C31+'Баймурзинская ОШ'!C31+'Советская ОШ'!C31+'Заозерновская ОШ'!C31+'Кызыл-Уюмская ОШ'!C31+'Яблоновская ОШ'!C31+'Алгинская ОШ'!C31+'Краснофлотская ОШ'!C31+'Кудку агашСШ'!C31+'Каратальская НШ'!C31+'Джукейская НШ'!C31+'Трудовая НШ'!C31</f>
        <v>47991</v>
      </c>
      <c r="D31" s="47">
        <f>'СШ №1'!D31+'СШ №2'!D31+'Макинская СШ'!D31+'Казгородокска СШ '!D31+'Донская СШ'!D31+'Амангельдинская СШ'!D31+'Невская СШ'!D31+'Саулинская СШ'!D31+'Енбекшильдерская СШ'!D31+'Буландинская СШ'!D31+'Когамская СШ'!D31+'Бирсуатская СШ'!D31+'Кенащинская СШ'!D31+'Мамайская ОШ'!D31+'Заураловская ОШ'!D31+'Макпальская ОШ'!D31+'Баймурзинская ОШ'!D31+'Советская ОШ'!D31+'Заозерновская ОШ'!D31+'Кызыл-Уюмская ОШ'!D31+'Яблоновская ОШ'!D31+'Алгинская ОШ'!D31+'Краснофлотская ОШ'!D31+'Кудку агашСШ'!D31+'Каратальская НШ'!D31+'Джукейская НШ'!D31+'Трудовая НШ'!D31</f>
        <v>47991</v>
      </c>
      <c r="E31" s="47">
        <f>'СШ №1'!E31+'СШ №2'!E31+'Макинская СШ'!E31+'Казгородокска СШ '!E31+'Донская СШ'!E31+'Амангельдинская СШ'!E31+'Невская СШ'!E31+'Саулинская СШ'!E31+'Енбекшильдерская СШ'!E31+'Буландинская СШ'!E31+'Когамская СШ'!E31+'Бирсуатская СШ'!E31+'Кенащинская СШ'!E31+'Мамайская ОШ'!E31+'Заураловская ОШ'!E31+'Макпальская ОШ'!E31+'Баймурзинская ОШ'!E31+'Советская ОШ'!E31+'Заозерновская ОШ'!E31+'Кызыл-Уюмская ОШ'!E31+'Яблоновская ОШ'!E31+'Алгинская ОШ'!E31+'Краснофлотская ОШ'!E31+'Кудку агашСШ'!E31+'Каратальская НШ'!E31+'Джукейская НШ'!E31+'Трудовая НШ'!E31</f>
        <v>47991</v>
      </c>
    </row>
    <row r="32" spans="1:6" ht="33" x14ac:dyDescent="0.2">
      <c r="A32" s="11" t="s">
        <v>8</v>
      </c>
      <c r="B32" s="6" t="s">
        <v>2</v>
      </c>
      <c r="C32" s="66">
        <f>'СШ №1'!C32+'СШ №2'!C32+'Макинская СШ'!C32+'Казгородокска СШ '!C32+'Донская СШ'!C32+'Амангельдинская СШ'!C32+'Невская СШ'!C32+'Саулинская СШ'!C32+'Енбекшильдерская СШ'!C32+'Буландинская СШ'!C32+'Когамская СШ'!C32+'Бирсуатская СШ'!C32+'Кенащинская СШ'!C32+'Мамайская ОШ'!C32+'Заураловская ОШ'!C32+'Макпальская ОШ'!C32+'Баймурзинская ОШ'!C32+'Советская ОШ'!C32+'Заозерновская ОШ'!C32+'Кызыл-Уюмская ОШ'!C32+'Яблоновская ОШ'!C32+'Алгинская ОШ'!C32+'Краснофлотская ОШ'!C32+'Кудку агашСШ'!C32+'Каратальская НШ'!C32+'Джукейская НШ'!C32+'Трудовая НШ'!C32</f>
        <v>405176.6</v>
      </c>
      <c r="D32" s="66">
        <f>'СШ №1'!D32+'СШ №2'!D32+'Макинская СШ'!D32+'Казгородокска СШ '!D32+'Донская СШ'!D32+'Амангельдинская СШ'!D32+'Невская СШ'!D32+'Саулинская СШ'!D32+'Енбекшильдерская СШ'!D32+'Буландинская СШ'!D32+'Когамская СШ'!D32+'Бирсуатская СШ'!D32+'Кенащинская СШ'!D32+'Мамайская ОШ'!D32+'Заураловская ОШ'!D32+'Макпальская ОШ'!D32+'Баймурзинская ОШ'!D32+'Советская ОШ'!D32+'Заозерновская ОШ'!D32+'Кызыл-Уюмская ОШ'!D32+'Яблоновская ОШ'!D32+'Алгинская ОШ'!D32+'Краснофлотская ОШ'!D32+'Кудку агашСШ'!D32+'Каратальская НШ'!D32+'Джукейская НШ'!D32+'Трудовая НШ'!D32</f>
        <v>422176.6</v>
      </c>
      <c r="E32" s="66">
        <f>'СШ №1'!E32+'СШ №2'!E32+'Макинская СШ'!E32+'Казгородокска СШ '!E32+'Донская СШ'!E32+'Амангельдинская СШ'!E32+'Невская СШ'!E32+'Саулинская СШ'!E32+'Енбекшильдерская СШ'!E32+'Буландинская СШ'!E32+'Когамская СШ'!E32+'Бирсуатская СШ'!E32+'Кенащинская СШ'!E32+'Мамайская ОШ'!E32+'Заураловская ОШ'!E32+'Макпальская ОШ'!E32+'Баймурзинская ОШ'!E32+'Советская ОШ'!E32+'Заозерновская ОШ'!E32+'Кызыл-Уюмская ОШ'!E32+'Яблоновская ОШ'!E32+'Алгинская ОШ'!E32+'Краснофлотская ОШ'!E32+'Кудку агашСШ'!E32+'Каратальская НШ'!E32+'Джукейская НШ'!E32+'Трудовая НШ'!E32</f>
        <v>422176.6</v>
      </c>
    </row>
    <row r="33" spans="1:5" ht="54" customHeight="1" x14ac:dyDescent="0.2">
      <c r="A33" s="11" t="s">
        <v>9</v>
      </c>
      <c r="B33" s="6" t="s">
        <v>2</v>
      </c>
      <c r="C33" s="47">
        <f>'СШ №1'!C33+'СШ №2'!C33+'Макинская СШ'!C33+'Казгородокска СШ '!C33+'Донская СШ'!C33+'Амангельдинская СШ'!C33+'Невская СШ'!C33+'Саулинская СШ'!C33+'Енбекшильдерская СШ'!C33+'Буландинская СШ'!C33+'Когамская СШ'!C33+'Бирсуатская СШ'!C33+'Кенащинская СШ'!C33+'Мамайская ОШ'!C33+'Заураловская ОШ'!C33+'Макпальская ОШ'!C33+'Баймурзинская ОШ'!C33+'Советская ОШ'!C33+'Заозерновская ОШ'!C33+'Кызыл-Уюмская ОШ'!C33+'Яблоновская ОШ'!C33+'Алгинская ОШ'!C33+'Краснофлотская ОШ'!C33+'Кудку агашСШ'!C33+'Каратальская НШ'!C33+'Джукейская НШ'!C33+'Трудовая НШ'!C33</f>
        <v>157447</v>
      </c>
      <c r="D33" s="47">
        <f>'СШ №1'!D33+'СШ №2'!D33+'Макинская СШ'!D33+'Казгородокска СШ '!D33+'Донская СШ'!D33+'Амангельдинская СШ'!D33+'Невская СШ'!D33+'Саулинская СШ'!D33+'Енбекшильдерская СШ'!D33+'Буландинская СШ'!D33+'Когамская СШ'!D33+'Бирсуатская СШ'!D33+'Кенащинская СШ'!D33+'Мамайская ОШ'!D33+'Заураловская ОШ'!D33+'Макпальская ОШ'!D33+'Баймурзинская ОШ'!D33+'Советская ОШ'!D33+'Заозерновская ОШ'!D33+'Кызыл-Уюмская ОШ'!D33+'Яблоновская ОШ'!D33+'Алгинская ОШ'!D33+'Краснофлотская ОШ'!D33+'Кудку агашСШ'!D33+'Каратальская НШ'!D33+'Джукейская НШ'!D33+'Трудовая НШ'!D33</f>
        <v>157447</v>
      </c>
      <c r="E33" s="47">
        <f>'СШ №1'!E33+'СШ №2'!E33+'Макинская СШ'!E33+'Казгородокска СШ '!E33+'Донская СШ'!E33+'Амангельдинская СШ'!E33+'Невская СШ'!E33+'Саулинская СШ'!E33+'Енбекшильдерская СШ'!E33+'Буландинская СШ'!E33+'Когамская СШ'!E33+'Бирсуатская СШ'!E33+'Кенащинская СШ'!E33+'Мамайская ОШ'!E33+'Заураловская ОШ'!E33+'Макпальская ОШ'!E33+'Баймурзинская ОШ'!E33+'Советская ОШ'!E33+'Заозерновская ОШ'!E33+'Кызыл-Уюмская ОШ'!E33+'Яблоновская ОШ'!E33+'Алгинская ОШ'!E33+'Краснофлотская ОШ'!E33+'Кудку агашСШ'!E33+'Каратальская НШ'!E33+'Джукейская НШ'!E33+'Трудовая НШ'!E33</f>
        <v>157447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7030A0"/>
  </sheetPr>
  <dimension ref="A1:G33"/>
  <sheetViews>
    <sheetView topLeftCell="A29" workbookViewId="0">
      <selection activeCell="C32" sqref="C32:E32"/>
    </sheetView>
  </sheetViews>
  <sheetFormatPr defaultColWidth="9.14453125" defaultRowHeight="19.5" x14ac:dyDescent="0.2"/>
  <cols>
    <col min="1" max="1" width="69.4140625" style="2" customWidth="1"/>
    <col min="2" max="2" width="9.14453125" style="3"/>
    <col min="3" max="5" width="11.97265625" style="17" customWidth="1"/>
    <col min="6" max="7" width="11.97265625" style="2" customWidth="1"/>
    <col min="8" max="16384" width="9.14453125" style="2"/>
  </cols>
  <sheetData>
    <row r="1" spans="1:7" x14ac:dyDescent="0.2">
      <c r="A1" s="79" t="s">
        <v>15</v>
      </c>
      <c r="B1" s="79"/>
      <c r="C1" s="79"/>
      <c r="D1" s="79"/>
      <c r="E1" s="79"/>
    </row>
    <row r="2" spans="1:7" x14ac:dyDescent="0.2">
      <c r="A2" s="79" t="s">
        <v>66</v>
      </c>
      <c r="B2" s="79"/>
      <c r="C2" s="79"/>
      <c r="D2" s="79"/>
      <c r="E2" s="79"/>
    </row>
    <row r="3" spans="1:7" x14ac:dyDescent="0.2">
      <c r="A3" s="1"/>
    </row>
    <row r="4" spans="1:7" x14ac:dyDescent="0.2">
      <c r="A4" s="80" t="s">
        <v>50</v>
      </c>
      <c r="B4" s="80"/>
      <c r="C4" s="80"/>
      <c r="D4" s="80"/>
      <c r="E4" s="80"/>
    </row>
    <row r="5" spans="1:7" ht="15.75" customHeight="1" x14ac:dyDescent="0.2">
      <c r="A5" s="81" t="s">
        <v>16</v>
      </c>
      <c r="B5" s="81"/>
      <c r="C5" s="81"/>
      <c r="D5" s="81"/>
      <c r="E5" s="81"/>
    </row>
    <row r="6" spans="1:7" x14ac:dyDescent="0.2">
      <c r="A6" s="4"/>
    </row>
    <row r="7" spans="1:7" x14ac:dyDescent="0.2">
      <c r="A7" s="12" t="s">
        <v>17</v>
      </c>
    </row>
    <row r="8" spans="1:7" x14ac:dyDescent="0.2">
      <c r="A8" s="1"/>
    </row>
    <row r="9" spans="1:7" x14ac:dyDescent="0.2">
      <c r="A9" s="82" t="s">
        <v>28</v>
      </c>
      <c r="B9" s="83" t="s">
        <v>18</v>
      </c>
      <c r="C9" s="84" t="s">
        <v>63</v>
      </c>
      <c r="D9" s="84"/>
      <c r="E9" s="84"/>
    </row>
    <row r="10" spans="1:7" ht="37.5" x14ac:dyDescent="0.2">
      <c r="A10" s="82"/>
      <c r="B10" s="83"/>
      <c r="C10" s="31" t="s">
        <v>19</v>
      </c>
      <c r="D10" s="31" t="s">
        <v>20</v>
      </c>
      <c r="E10" s="39" t="s">
        <v>14</v>
      </c>
    </row>
    <row r="11" spans="1:7" x14ac:dyDescent="0.2">
      <c r="A11" s="5" t="s">
        <v>21</v>
      </c>
      <c r="B11" s="6" t="s">
        <v>10</v>
      </c>
      <c r="C11" s="50">
        <v>73</v>
      </c>
      <c r="D11" s="50">
        <v>73</v>
      </c>
      <c r="E11" s="50">
        <v>73</v>
      </c>
    </row>
    <row r="12" spans="1:7" x14ac:dyDescent="0.2">
      <c r="A12" s="9" t="s">
        <v>24</v>
      </c>
      <c r="B12" s="6" t="s">
        <v>2</v>
      </c>
      <c r="C12" s="18">
        <f>(C13-C32)/C11</f>
        <v>938.1130554794521</v>
      </c>
      <c r="D12" s="18">
        <f t="shared" ref="D12:E12" si="0">(D13-D32)/D11</f>
        <v>938.1130554794521</v>
      </c>
      <c r="E12" s="18">
        <f t="shared" si="0"/>
        <v>938.1130554794521</v>
      </c>
    </row>
    <row r="13" spans="1:7" x14ac:dyDescent="0.2">
      <c r="A13" s="5" t="s">
        <v>11</v>
      </c>
      <c r="B13" s="6" t="s">
        <v>2</v>
      </c>
      <c r="C13" s="73">
        <f>C15+C29+C30+C33+C31+C32</f>
        <v>89946.253049999999</v>
      </c>
      <c r="D13" s="73">
        <f t="shared" ref="D13:E13" si="1">D15+D29+D30+D33+D31+D32</f>
        <v>89946.253049999999</v>
      </c>
      <c r="E13" s="73">
        <f t="shared" si="1"/>
        <v>89946.253049999999</v>
      </c>
    </row>
    <row r="14" spans="1:7" x14ac:dyDescent="0.2">
      <c r="A14" s="7" t="s">
        <v>0</v>
      </c>
      <c r="B14" s="8"/>
      <c r="C14" s="18"/>
      <c r="D14" s="18"/>
      <c r="E14" s="18"/>
      <c r="G14" s="17"/>
    </row>
    <row r="15" spans="1:7" x14ac:dyDescent="0.2">
      <c r="A15" s="5" t="s">
        <v>12</v>
      </c>
      <c r="B15" s="6" t="s">
        <v>2</v>
      </c>
      <c r="C15" s="73">
        <f>C17+C20+C23+C26</f>
        <v>53086.1</v>
      </c>
      <c r="D15" s="73">
        <f t="shared" ref="D15:E15" si="2">D17+D20+D23+D26</f>
        <v>53086.1</v>
      </c>
      <c r="E15" s="73">
        <f t="shared" si="2"/>
        <v>53086.1</v>
      </c>
    </row>
    <row r="16" spans="1:7" x14ac:dyDescent="0.2">
      <c r="A16" s="7" t="s">
        <v>1</v>
      </c>
      <c r="B16" s="8"/>
      <c r="C16" s="18"/>
      <c r="D16" s="18"/>
      <c r="E16" s="18"/>
    </row>
    <row r="17" spans="1:5" s="21" customFormat="1" ht="24.75" x14ac:dyDescent="0.2">
      <c r="A17" s="19" t="s">
        <v>30</v>
      </c>
      <c r="B17" s="57" t="s">
        <v>2</v>
      </c>
      <c r="C17" s="58">
        <v>4033</v>
      </c>
      <c r="D17" s="58">
        <v>4033</v>
      </c>
      <c r="E17" s="58">
        <v>4033</v>
      </c>
    </row>
    <row r="18" spans="1:5" s="21" customFormat="1" x14ac:dyDescent="0.2">
      <c r="A18" s="25" t="s">
        <v>4</v>
      </c>
      <c r="B18" s="26" t="s">
        <v>3</v>
      </c>
      <c r="C18" s="43">
        <v>2</v>
      </c>
      <c r="D18" s="43">
        <v>2</v>
      </c>
      <c r="E18" s="43">
        <v>2</v>
      </c>
    </row>
    <row r="19" spans="1:5" s="21" customFormat="1" ht="21.95" customHeight="1" x14ac:dyDescent="0.2">
      <c r="A19" s="25" t="s">
        <v>26</v>
      </c>
      <c r="B19" s="20" t="s">
        <v>27</v>
      </c>
      <c r="C19" s="42">
        <f>C17/C18/12*1000+200</f>
        <v>168241.66666666666</v>
      </c>
      <c r="D19" s="42">
        <f t="shared" ref="D19:E19" si="3">D17/D18/12*1000+200</f>
        <v>168241.66666666666</v>
      </c>
      <c r="E19" s="42">
        <f t="shared" si="3"/>
        <v>168241.66666666666</v>
      </c>
    </row>
    <row r="20" spans="1:5" s="21" customFormat="1" ht="24.75" x14ac:dyDescent="0.2">
      <c r="A20" s="19" t="s">
        <v>31</v>
      </c>
      <c r="B20" s="57" t="s">
        <v>2</v>
      </c>
      <c r="C20" s="58">
        <v>32775</v>
      </c>
      <c r="D20" s="58">
        <v>32775</v>
      </c>
      <c r="E20" s="58">
        <v>32775</v>
      </c>
    </row>
    <row r="21" spans="1:5" s="21" customFormat="1" x14ac:dyDescent="0.2">
      <c r="A21" s="25" t="s">
        <v>4</v>
      </c>
      <c r="B21" s="26" t="s">
        <v>3</v>
      </c>
      <c r="C21" s="43">
        <v>14.72</v>
      </c>
      <c r="D21" s="43">
        <v>14.72</v>
      </c>
      <c r="E21" s="43">
        <v>14.72</v>
      </c>
    </row>
    <row r="22" spans="1:5" ht="21.95" customHeight="1" x14ac:dyDescent="0.2">
      <c r="A22" s="9" t="s">
        <v>26</v>
      </c>
      <c r="B22" s="6" t="s">
        <v>27</v>
      </c>
      <c r="C22" s="42">
        <f>C20/12/C21*1000</f>
        <v>185546.875</v>
      </c>
      <c r="D22" s="42">
        <f t="shared" ref="D22:E22" si="4">D20/12/D21*1000</f>
        <v>185546.875</v>
      </c>
      <c r="E22" s="42">
        <f t="shared" si="4"/>
        <v>185546.875</v>
      </c>
    </row>
    <row r="23" spans="1:5" ht="35.25" x14ac:dyDescent="0.2">
      <c r="A23" s="11" t="s">
        <v>61</v>
      </c>
      <c r="B23" s="55" t="s">
        <v>2</v>
      </c>
      <c r="C23" s="58">
        <v>1565.1</v>
      </c>
      <c r="D23" s="58">
        <v>1565.1</v>
      </c>
      <c r="E23" s="58">
        <v>1565.1</v>
      </c>
    </row>
    <row r="24" spans="1:5" x14ac:dyDescent="0.2">
      <c r="A24" s="9" t="s">
        <v>4</v>
      </c>
      <c r="B24" s="10" t="s">
        <v>3</v>
      </c>
      <c r="C24" s="43">
        <v>1.5</v>
      </c>
      <c r="D24" s="43">
        <v>1.5</v>
      </c>
      <c r="E24" s="43">
        <v>1.5</v>
      </c>
    </row>
    <row r="25" spans="1:5" ht="21.95" customHeight="1" x14ac:dyDescent="0.2">
      <c r="A25" s="9" t="s">
        <v>26</v>
      </c>
      <c r="B25" s="6" t="s">
        <v>27</v>
      </c>
      <c r="C25" s="42">
        <f>C23/C24/12*1000</f>
        <v>86949.999999999985</v>
      </c>
      <c r="D25" s="42">
        <f t="shared" ref="D25:E25" si="5">D23/D24/12*1000</f>
        <v>86949.999999999985</v>
      </c>
      <c r="E25" s="42">
        <f t="shared" si="5"/>
        <v>86949.999999999985</v>
      </c>
    </row>
    <row r="26" spans="1:5" ht="24.75" x14ac:dyDescent="0.2">
      <c r="A26" s="5" t="s">
        <v>23</v>
      </c>
      <c r="B26" s="55" t="s">
        <v>2</v>
      </c>
      <c r="C26" s="58">
        <v>14713</v>
      </c>
      <c r="D26" s="58">
        <v>14713</v>
      </c>
      <c r="E26" s="58">
        <v>14713</v>
      </c>
    </row>
    <row r="27" spans="1:5" x14ac:dyDescent="0.2">
      <c r="A27" s="9" t="s">
        <v>4</v>
      </c>
      <c r="B27" s="10" t="s">
        <v>3</v>
      </c>
      <c r="C27" s="43">
        <v>19</v>
      </c>
      <c r="D27" s="43">
        <v>19</v>
      </c>
      <c r="E27" s="43">
        <v>19</v>
      </c>
    </row>
    <row r="28" spans="1:5" ht="21.95" customHeight="1" x14ac:dyDescent="0.2">
      <c r="A28" s="9" t="s">
        <v>26</v>
      </c>
      <c r="B28" s="6" t="s">
        <v>27</v>
      </c>
      <c r="C28" s="42">
        <f>C26/12/C27*1000</f>
        <v>64530.701754385962</v>
      </c>
      <c r="D28" s="42">
        <f t="shared" ref="D28:E28" si="6">D26/12/D27*1000</f>
        <v>64530.701754385962</v>
      </c>
      <c r="E28" s="42">
        <f t="shared" si="6"/>
        <v>64530.701754385962</v>
      </c>
    </row>
    <row r="29" spans="1:5" x14ac:dyDescent="0.2">
      <c r="A29" s="5" t="s">
        <v>5</v>
      </c>
      <c r="B29" s="6" t="s">
        <v>2</v>
      </c>
      <c r="C29" s="48">
        <f>C15*10.05%</f>
        <v>5335.1530499999999</v>
      </c>
      <c r="D29" s="48">
        <f t="shared" ref="D29:E29" si="7">D15*10.05%</f>
        <v>5335.1530499999999</v>
      </c>
      <c r="E29" s="48">
        <f t="shared" si="7"/>
        <v>5335.1530499999999</v>
      </c>
    </row>
    <row r="30" spans="1:5" ht="33" x14ac:dyDescent="0.2">
      <c r="A30" s="11" t="s">
        <v>6</v>
      </c>
      <c r="B30" s="6" t="s">
        <v>2</v>
      </c>
      <c r="C30" s="48">
        <v>3827</v>
      </c>
      <c r="D30" s="48">
        <v>3827</v>
      </c>
      <c r="E30" s="48">
        <v>3827</v>
      </c>
    </row>
    <row r="31" spans="1:5" x14ac:dyDescent="0.2">
      <c r="A31" s="11" t="s">
        <v>7</v>
      </c>
      <c r="B31" s="6" t="s">
        <v>2</v>
      </c>
      <c r="C31" s="18">
        <v>0</v>
      </c>
      <c r="D31" s="18">
        <v>0</v>
      </c>
      <c r="E31" s="18">
        <v>0</v>
      </c>
    </row>
    <row r="32" spans="1:5" ht="33" x14ac:dyDescent="0.2">
      <c r="A32" s="11" t="s">
        <v>8</v>
      </c>
      <c r="B32" s="6" t="s">
        <v>2</v>
      </c>
      <c r="C32" s="68">
        <v>21464</v>
      </c>
      <c r="D32" s="68">
        <v>21464</v>
      </c>
      <c r="E32" s="68">
        <v>21464</v>
      </c>
    </row>
    <row r="33" spans="1:5" ht="38.25" customHeight="1" x14ac:dyDescent="0.2">
      <c r="A33" s="11" t="s">
        <v>9</v>
      </c>
      <c r="B33" s="6" t="s">
        <v>2</v>
      </c>
      <c r="C33" s="63">
        <v>6234</v>
      </c>
      <c r="D33" s="63">
        <v>6234</v>
      </c>
      <c r="E33" s="63">
        <v>6234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7030A0"/>
  </sheetPr>
  <dimension ref="A1:G33"/>
  <sheetViews>
    <sheetView topLeftCell="A23" workbookViewId="0">
      <selection activeCell="C32" sqref="C32:E32"/>
    </sheetView>
  </sheetViews>
  <sheetFormatPr defaultColWidth="9.14453125" defaultRowHeight="19.5" x14ac:dyDescent="0.2"/>
  <cols>
    <col min="1" max="1" width="69.4140625" style="2" customWidth="1"/>
    <col min="2" max="2" width="9.14453125" style="3"/>
    <col min="3" max="4" width="11.97265625" style="17" customWidth="1"/>
    <col min="5" max="5" width="11.97265625" style="41" customWidth="1"/>
    <col min="6" max="7" width="11.97265625" style="2" customWidth="1"/>
    <col min="8" max="16384" width="9.14453125" style="2"/>
  </cols>
  <sheetData>
    <row r="1" spans="1:7" x14ac:dyDescent="0.2">
      <c r="A1" s="79" t="s">
        <v>15</v>
      </c>
      <c r="B1" s="79"/>
      <c r="C1" s="79"/>
      <c r="D1" s="79"/>
      <c r="E1" s="79"/>
    </row>
    <row r="2" spans="1:7" x14ac:dyDescent="0.2">
      <c r="A2" s="79" t="s">
        <v>66</v>
      </c>
      <c r="B2" s="79"/>
      <c r="C2" s="79"/>
      <c r="D2" s="79"/>
      <c r="E2" s="79"/>
    </row>
    <row r="3" spans="1:7" x14ac:dyDescent="0.2">
      <c r="A3" s="1"/>
    </row>
    <row r="4" spans="1:7" x14ac:dyDescent="0.2">
      <c r="A4" s="80" t="s">
        <v>51</v>
      </c>
      <c r="B4" s="80"/>
      <c r="C4" s="80"/>
      <c r="D4" s="80"/>
      <c r="E4" s="80"/>
    </row>
    <row r="5" spans="1:7" ht="15.75" customHeight="1" x14ac:dyDescent="0.2">
      <c r="A5" s="81" t="s">
        <v>16</v>
      </c>
      <c r="B5" s="81"/>
      <c r="C5" s="81"/>
      <c r="D5" s="81"/>
      <c r="E5" s="81"/>
    </row>
    <row r="6" spans="1:7" x14ac:dyDescent="0.2">
      <c r="A6" s="4"/>
    </row>
    <row r="7" spans="1:7" x14ac:dyDescent="0.2">
      <c r="A7" s="12" t="s">
        <v>17</v>
      </c>
    </row>
    <row r="8" spans="1:7" x14ac:dyDescent="0.2">
      <c r="A8" s="1"/>
    </row>
    <row r="9" spans="1:7" x14ac:dyDescent="0.2">
      <c r="A9" s="82" t="s">
        <v>28</v>
      </c>
      <c r="B9" s="83" t="s">
        <v>18</v>
      </c>
      <c r="C9" s="84" t="s">
        <v>63</v>
      </c>
      <c r="D9" s="84"/>
      <c r="E9" s="84"/>
    </row>
    <row r="10" spans="1:7" ht="37.5" x14ac:dyDescent="0.2">
      <c r="A10" s="82"/>
      <c r="B10" s="83"/>
      <c r="C10" s="31" t="s">
        <v>19</v>
      </c>
      <c r="D10" s="31" t="s">
        <v>20</v>
      </c>
      <c r="E10" s="39" t="s">
        <v>14</v>
      </c>
    </row>
    <row r="11" spans="1:7" x14ac:dyDescent="0.2">
      <c r="A11" s="5" t="s">
        <v>21</v>
      </c>
      <c r="B11" s="6" t="s">
        <v>10</v>
      </c>
      <c r="C11" s="50">
        <v>13</v>
      </c>
      <c r="D11" s="50">
        <v>13</v>
      </c>
      <c r="E11" s="50">
        <v>13</v>
      </c>
    </row>
    <row r="12" spans="1:7" x14ac:dyDescent="0.2">
      <c r="A12" s="9" t="s">
        <v>24</v>
      </c>
      <c r="B12" s="6" t="s">
        <v>2</v>
      </c>
      <c r="C12" s="18">
        <f>(C13-C32)/C11</f>
        <v>4018.3478692307694</v>
      </c>
      <c r="D12" s="18">
        <f t="shared" ref="D12:E12" si="0">(D13-D32)/D11</f>
        <v>4018.3478692307694</v>
      </c>
      <c r="E12" s="18">
        <f t="shared" si="0"/>
        <v>4018.3478692307694</v>
      </c>
    </row>
    <row r="13" spans="1:7" x14ac:dyDescent="0.2">
      <c r="A13" s="5" t="s">
        <v>11</v>
      </c>
      <c r="B13" s="6" t="s">
        <v>2</v>
      </c>
      <c r="C13" s="73">
        <f>C15+C29+C30+C33+C31+C32</f>
        <v>54796.522300000004</v>
      </c>
      <c r="D13" s="73">
        <f t="shared" ref="D13:E13" si="1">D15+D29+D30+D33+D31+D32</f>
        <v>54796.522300000004</v>
      </c>
      <c r="E13" s="73">
        <f t="shared" si="1"/>
        <v>54796.522300000004</v>
      </c>
    </row>
    <row r="14" spans="1:7" x14ac:dyDescent="0.2">
      <c r="A14" s="7" t="s">
        <v>0</v>
      </c>
      <c r="B14" s="8"/>
      <c r="C14" s="18"/>
      <c r="D14" s="18"/>
      <c r="E14" s="18"/>
      <c r="G14" s="17"/>
    </row>
    <row r="15" spans="1:7" x14ac:dyDescent="0.2">
      <c r="A15" s="5" t="s">
        <v>12</v>
      </c>
      <c r="B15" s="6" t="s">
        <v>2</v>
      </c>
      <c r="C15" s="73">
        <f>C17+C20+C23+C26</f>
        <v>40924.600000000006</v>
      </c>
      <c r="D15" s="73">
        <f t="shared" ref="D15:E15" si="2">D17+D20+D23+D26</f>
        <v>40924.600000000006</v>
      </c>
      <c r="E15" s="73">
        <f t="shared" si="2"/>
        <v>40924.600000000006</v>
      </c>
    </row>
    <row r="16" spans="1:7" x14ac:dyDescent="0.2">
      <c r="A16" s="7" t="s">
        <v>1</v>
      </c>
      <c r="B16" s="8"/>
      <c r="C16" s="18"/>
      <c r="D16" s="18"/>
      <c r="E16" s="18"/>
    </row>
    <row r="17" spans="1:5" s="21" customFormat="1" ht="24.75" x14ac:dyDescent="0.2">
      <c r="A17" s="19" t="s">
        <v>30</v>
      </c>
      <c r="B17" s="57" t="s">
        <v>2</v>
      </c>
      <c r="C17" s="58">
        <v>3782</v>
      </c>
      <c r="D17" s="58">
        <v>3782</v>
      </c>
      <c r="E17" s="58">
        <v>3782</v>
      </c>
    </row>
    <row r="18" spans="1:5" s="21" customFormat="1" x14ac:dyDescent="0.2">
      <c r="A18" s="25" t="s">
        <v>4</v>
      </c>
      <c r="B18" s="26" t="s">
        <v>3</v>
      </c>
      <c r="C18" s="43">
        <v>2</v>
      </c>
      <c r="D18" s="43">
        <v>2</v>
      </c>
      <c r="E18" s="43">
        <v>2</v>
      </c>
    </row>
    <row r="19" spans="1:5" s="21" customFormat="1" ht="21.95" customHeight="1" x14ac:dyDescent="0.2">
      <c r="A19" s="25" t="s">
        <v>26</v>
      </c>
      <c r="B19" s="20" t="s">
        <v>27</v>
      </c>
      <c r="C19" s="42">
        <f>C17/C18/12*1000+200</f>
        <v>157783.33333333334</v>
      </c>
      <c r="D19" s="42">
        <f t="shared" ref="D19:E19" si="3">D17/D18/12*1000+200</f>
        <v>157783.33333333334</v>
      </c>
      <c r="E19" s="42">
        <f t="shared" si="3"/>
        <v>157783.33333333334</v>
      </c>
    </row>
    <row r="20" spans="1:5" s="21" customFormat="1" ht="24.75" x14ac:dyDescent="0.2">
      <c r="A20" s="19" t="s">
        <v>31</v>
      </c>
      <c r="B20" s="57" t="s">
        <v>2</v>
      </c>
      <c r="C20" s="58">
        <v>23256</v>
      </c>
      <c r="D20" s="58">
        <v>23256</v>
      </c>
      <c r="E20" s="58">
        <v>23256</v>
      </c>
    </row>
    <row r="21" spans="1:5" s="21" customFormat="1" x14ac:dyDescent="0.2">
      <c r="A21" s="25" t="s">
        <v>4</v>
      </c>
      <c r="B21" s="26" t="s">
        <v>3</v>
      </c>
      <c r="C21" s="43">
        <v>11.61</v>
      </c>
      <c r="D21" s="43">
        <v>11.61</v>
      </c>
      <c r="E21" s="43">
        <v>11.61</v>
      </c>
    </row>
    <row r="22" spans="1:5" ht="21.95" customHeight="1" x14ac:dyDescent="0.2">
      <c r="A22" s="9" t="s">
        <v>26</v>
      </c>
      <c r="B22" s="6" t="s">
        <v>27</v>
      </c>
      <c r="C22" s="42">
        <f>C20/12/C21*1000</f>
        <v>166925.06459948322</v>
      </c>
      <c r="D22" s="42">
        <f t="shared" ref="D22:E22" si="4">D20/12/D21*1000</f>
        <v>166925.06459948322</v>
      </c>
      <c r="E22" s="42">
        <f t="shared" si="4"/>
        <v>166925.06459948322</v>
      </c>
    </row>
    <row r="23" spans="1:5" ht="35.25" x14ac:dyDescent="0.2">
      <c r="A23" s="11" t="s">
        <v>61</v>
      </c>
      <c r="B23" s="55" t="s">
        <v>2</v>
      </c>
      <c r="C23" s="58">
        <v>1873.9</v>
      </c>
      <c r="D23" s="58">
        <v>1873.9</v>
      </c>
      <c r="E23" s="58">
        <v>1873.9</v>
      </c>
    </row>
    <row r="24" spans="1:5" x14ac:dyDescent="0.2">
      <c r="A24" s="9" t="s">
        <v>4</v>
      </c>
      <c r="B24" s="10" t="s">
        <v>3</v>
      </c>
      <c r="C24" s="43">
        <v>1.5</v>
      </c>
      <c r="D24" s="43">
        <v>1.5</v>
      </c>
      <c r="E24" s="43">
        <v>1.5</v>
      </c>
    </row>
    <row r="25" spans="1:5" ht="21.95" customHeight="1" x14ac:dyDescent="0.2">
      <c r="A25" s="9" t="s">
        <v>26</v>
      </c>
      <c r="B25" s="6" t="s">
        <v>27</v>
      </c>
      <c r="C25" s="42">
        <f>C23/C24/12*1000</f>
        <v>104105.55555555555</v>
      </c>
      <c r="D25" s="42">
        <f t="shared" ref="D25:E25" si="5">D23/D24/12*1000</f>
        <v>104105.55555555555</v>
      </c>
      <c r="E25" s="42">
        <f t="shared" si="5"/>
        <v>104105.55555555555</v>
      </c>
    </row>
    <row r="26" spans="1:5" ht="24.75" x14ac:dyDescent="0.2">
      <c r="A26" s="5" t="s">
        <v>23</v>
      </c>
      <c r="B26" s="55" t="s">
        <v>2</v>
      </c>
      <c r="C26" s="58">
        <v>12012.7</v>
      </c>
      <c r="D26" s="58">
        <v>12012.7</v>
      </c>
      <c r="E26" s="58">
        <v>12012.7</v>
      </c>
    </row>
    <row r="27" spans="1:5" x14ac:dyDescent="0.2">
      <c r="A27" s="9" t="s">
        <v>4</v>
      </c>
      <c r="B27" s="10" t="s">
        <v>3</v>
      </c>
      <c r="C27" s="43">
        <v>15</v>
      </c>
      <c r="D27" s="43">
        <v>15</v>
      </c>
      <c r="E27" s="43">
        <v>15</v>
      </c>
    </row>
    <row r="28" spans="1:5" ht="21.95" customHeight="1" x14ac:dyDescent="0.2">
      <c r="A28" s="9" t="s">
        <v>26</v>
      </c>
      <c r="B28" s="6" t="s">
        <v>27</v>
      </c>
      <c r="C28" s="42">
        <f>C26/12/C27*1000</f>
        <v>66737.222222222234</v>
      </c>
      <c r="D28" s="42">
        <f t="shared" ref="D28:E28" si="6">D26/12/D27*1000</f>
        <v>66737.222222222234</v>
      </c>
      <c r="E28" s="42">
        <f t="shared" si="6"/>
        <v>66737.222222222234</v>
      </c>
    </row>
    <row r="29" spans="1:5" x14ac:dyDescent="0.2">
      <c r="A29" s="5" t="s">
        <v>5</v>
      </c>
      <c r="B29" s="6" t="s">
        <v>2</v>
      </c>
      <c r="C29" s="48">
        <f>C15*10.05%</f>
        <v>4112.9223000000011</v>
      </c>
      <c r="D29" s="48">
        <f t="shared" ref="D29:E29" si="7">D15*10.05%</f>
        <v>4112.9223000000011</v>
      </c>
      <c r="E29" s="48">
        <f t="shared" si="7"/>
        <v>4112.9223000000011</v>
      </c>
    </row>
    <row r="30" spans="1:5" ht="33" x14ac:dyDescent="0.2">
      <c r="A30" s="11" t="s">
        <v>6</v>
      </c>
      <c r="B30" s="6" t="s">
        <v>2</v>
      </c>
      <c r="C30" s="48">
        <v>4184</v>
      </c>
      <c r="D30" s="48">
        <v>4184</v>
      </c>
      <c r="E30" s="48">
        <v>4184</v>
      </c>
    </row>
    <row r="31" spans="1:5" x14ac:dyDescent="0.2">
      <c r="A31" s="11" t="s">
        <v>7</v>
      </c>
      <c r="B31" s="6" t="s">
        <v>2</v>
      </c>
      <c r="C31" s="18">
        <v>500</v>
      </c>
      <c r="D31" s="18">
        <v>500</v>
      </c>
      <c r="E31" s="18">
        <v>500</v>
      </c>
    </row>
    <row r="32" spans="1:5" ht="33" x14ac:dyDescent="0.2">
      <c r="A32" s="11" t="s">
        <v>8</v>
      </c>
      <c r="B32" s="6" t="s">
        <v>2</v>
      </c>
      <c r="C32" s="48">
        <v>2558</v>
      </c>
      <c r="D32" s="48">
        <v>2558</v>
      </c>
      <c r="E32" s="48">
        <v>2558</v>
      </c>
    </row>
    <row r="33" spans="1:5" ht="38.25" customHeight="1" x14ac:dyDescent="0.2">
      <c r="A33" s="11" t="s">
        <v>9</v>
      </c>
      <c r="B33" s="6" t="s">
        <v>2</v>
      </c>
      <c r="C33" s="48">
        <v>2517</v>
      </c>
      <c r="D33" s="48">
        <v>2517</v>
      </c>
      <c r="E33" s="48">
        <v>2517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7030A0"/>
  </sheetPr>
  <dimension ref="A1:G33"/>
  <sheetViews>
    <sheetView topLeftCell="A29" workbookViewId="0">
      <selection activeCell="C32" sqref="C32:E32"/>
    </sheetView>
  </sheetViews>
  <sheetFormatPr defaultColWidth="9.14453125" defaultRowHeight="19.5" x14ac:dyDescent="0.2"/>
  <cols>
    <col min="1" max="1" width="69.4140625" style="2" customWidth="1"/>
    <col min="2" max="2" width="9.14453125" style="3"/>
    <col min="3" max="5" width="11.97265625" style="17" customWidth="1"/>
    <col min="6" max="7" width="11.97265625" style="2" customWidth="1"/>
    <col min="8" max="16384" width="9.14453125" style="2"/>
  </cols>
  <sheetData>
    <row r="1" spans="1:7" x14ac:dyDescent="0.2">
      <c r="A1" s="79" t="s">
        <v>15</v>
      </c>
      <c r="B1" s="79"/>
      <c r="C1" s="79"/>
      <c r="D1" s="79"/>
      <c r="E1" s="79"/>
    </row>
    <row r="2" spans="1:7" x14ac:dyDescent="0.2">
      <c r="A2" s="79" t="s">
        <v>66</v>
      </c>
      <c r="B2" s="79"/>
      <c r="C2" s="79"/>
      <c r="D2" s="79"/>
      <c r="E2" s="79"/>
    </row>
    <row r="3" spans="1:7" x14ac:dyDescent="0.2">
      <c r="A3" s="1"/>
    </row>
    <row r="4" spans="1:7" x14ac:dyDescent="0.2">
      <c r="A4" s="80" t="s">
        <v>52</v>
      </c>
      <c r="B4" s="80"/>
      <c r="C4" s="80"/>
      <c r="D4" s="80"/>
      <c r="E4" s="80"/>
    </row>
    <row r="5" spans="1:7" ht="15.75" customHeight="1" x14ac:dyDescent="0.2">
      <c r="A5" s="81" t="s">
        <v>16</v>
      </c>
      <c r="B5" s="81"/>
      <c r="C5" s="81"/>
      <c r="D5" s="81"/>
      <c r="E5" s="81"/>
    </row>
    <row r="6" spans="1:7" x14ac:dyDescent="0.2">
      <c r="A6" s="4"/>
    </row>
    <row r="7" spans="1:7" x14ac:dyDescent="0.2">
      <c r="A7" s="12" t="s">
        <v>17</v>
      </c>
    </row>
    <row r="8" spans="1:7" x14ac:dyDescent="0.2">
      <c r="A8" s="1"/>
    </row>
    <row r="9" spans="1:7" x14ac:dyDescent="0.2">
      <c r="A9" s="82" t="s">
        <v>28</v>
      </c>
      <c r="B9" s="83" t="s">
        <v>18</v>
      </c>
      <c r="C9" s="84" t="s">
        <v>63</v>
      </c>
      <c r="D9" s="84"/>
      <c r="E9" s="84"/>
    </row>
    <row r="10" spans="1:7" ht="37.5" x14ac:dyDescent="0.2">
      <c r="A10" s="82"/>
      <c r="B10" s="83"/>
      <c r="C10" s="31" t="s">
        <v>19</v>
      </c>
      <c r="D10" s="31" t="s">
        <v>20</v>
      </c>
      <c r="E10" s="39" t="s">
        <v>14</v>
      </c>
    </row>
    <row r="11" spans="1:7" x14ac:dyDescent="0.2">
      <c r="A11" s="5" t="s">
        <v>21</v>
      </c>
      <c r="B11" s="6" t="s">
        <v>10</v>
      </c>
      <c r="C11" s="50">
        <v>34</v>
      </c>
      <c r="D11" s="50">
        <v>34</v>
      </c>
      <c r="E11" s="50">
        <v>34</v>
      </c>
    </row>
    <row r="12" spans="1:7" x14ac:dyDescent="0.2">
      <c r="A12" s="9" t="s">
        <v>24</v>
      </c>
      <c r="B12" s="6" t="s">
        <v>2</v>
      </c>
      <c r="C12" s="18">
        <f>(C13-C32)/C11</f>
        <v>1606.1570970588236</v>
      </c>
      <c r="D12" s="18">
        <f t="shared" ref="D12:E12" si="0">(D13-D32)/D11</f>
        <v>1606.1570970588236</v>
      </c>
      <c r="E12" s="18">
        <f t="shared" si="0"/>
        <v>1606.1570970588236</v>
      </c>
    </row>
    <row r="13" spans="1:7" x14ac:dyDescent="0.2">
      <c r="A13" s="5" t="s">
        <v>11</v>
      </c>
      <c r="B13" s="6" t="s">
        <v>2</v>
      </c>
      <c r="C13" s="48">
        <f>C15+C29+C30+C33+C31+C32</f>
        <v>57167.3413</v>
      </c>
      <c r="D13" s="48">
        <f t="shared" ref="D13:E13" si="1">D15+D29+D30+D33+D31+D32</f>
        <v>57167.3413</v>
      </c>
      <c r="E13" s="48">
        <f t="shared" si="1"/>
        <v>57167.3413</v>
      </c>
    </row>
    <row r="14" spans="1:7" x14ac:dyDescent="0.2">
      <c r="A14" s="7" t="s">
        <v>0</v>
      </c>
      <c r="B14" s="8"/>
      <c r="C14" s="18"/>
      <c r="D14" s="18"/>
      <c r="E14" s="18"/>
      <c r="G14" s="17"/>
    </row>
    <row r="15" spans="1:7" x14ac:dyDescent="0.2">
      <c r="A15" s="5" t="s">
        <v>12</v>
      </c>
      <c r="B15" s="6" t="s">
        <v>2</v>
      </c>
      <c r="C15" s="48">
        <f>C17+C20+C23+C26</f>
        <v>40962.6</v>
      </c>
      <c r="D15" s="48">
        <f t="shared" ref="D15:E15" si="2">D17+D20+D23+D26</f>
        <v>40962.6</v>
      </c>
      <c r="E15" s="48">
        <f t="shared" si="2"/>
        <v>40962.6</v>
      </c>
    </row>
    <row r="16" spans="1:7" x14ac:dyDescent="0.2">
      <c r="A16" s="7" t="s">
        <v>1</v>
      </c>
      <c r="B16" s="8"/>
      <c r="C16" s="18"/>
      <c r="D16" s="18"/>
      <c r="E16" s="18"/>
    </row>
    <row r="17" spans="1:5" s="21" customFormat="1" ht="24.75" x14ac:dyDescent="0.2">
      <c r="A17" s="19" t="s">
        <v>30</v>
      </c>
      <c r="B17" s="57" t="s">
        <v>2</v>
      </c>
      <c r="C17" s="58">
        <v>3725</v>
      </c>
      <c r="D17" s="58">
        <v>3725</v>
      </c>
      <c r="E17" s="58">
        <v>3725</v>
      </c>
    </row>
    <row r="18" spans="1:5" s="21" customFormat="1" x14ac:dyDescent="0.2">
      <c r="A18" s="25" t="s">
        <v>4</v>
      </c>
      <c r="B18" s="26" t="s">
        <v>3</v>
      </c>
      <c r="C18" s="43">
        <v>2</v>
      </c>
      <c r="D18" s="43">
        <v>2</v>
      </c>
      <c r="E18" s="43">
        <v>2</v>
      </c>
    </row>
    <row r="19" spans="1:5" s="21" customFormat="1" ht="21.95" customHeight="1" x14ac:dyDescent="0.2">
      <c r="A19" s="25" t="s">
        <v>26</v>
      </c>
      <c r="B19" s="20" t="s">
        <v>27</v>
      </c>
      <c r="C19" s="42">
        <f>C17/C18/12*1000+200</f>
        <v>155408.33333333334</v>
      </c>
      <c r="D19" s="42">
        <f t="shared" ref="D19:E19" si="3">D17/D18/12*1000+200</f>
        <v>155408.33333333334</v>
      </c>
      <c r="E19" s="42">
        <f t="shared" si="3"/>
        <v>155408.33333333334</v>
      </c>
    </row>
    <row r="20" spans="1:5" s="21" customFormat="1" ht="24.75" x14ac:dyDescent="0.2">
      <c r="A20" s="19" t="s">
        <v>31</v>
      </c>
      <c r="B20" s="57" t="s">
        <v>2</v>
      </c>
      <c r="C20" s="58">
        <v>23261</v>
      </c>
      <c r="D20" s="58">
        <v>23261</v>
      </c>
      <c r="E20" s="58">
        <v>23261</v>
      </c>
    </row>
    <row r="21" spans="1:5" s="21" customFormat="1" x14ac:dyDescent="0.2">
      <c r="A21" s="25" t="s">
        <v>4</v>
      </c>
      <c r="B21" s="26" t="s">
        <v>3</v>
      </c>
      <c r="C21" s="43">
        <v>11.67</v>
      </c>
      <c r="D21" s="43">
        <v>11.67</v>
      </c>
      <c r="E21" s="43">
        <v>11.67</v>
      </c>
    </row>
    <row r="22" spans="1:5" s="21" customFormat="1" ht="21.95" customHeight="1" x14ac:dyDescent="0.2">
      <c r="A22" s="25" t="s">
        <v>26</v>
      </c>
      <c r="B22" s="20" t="s">
        <v>27</v>
      </c>
      <c r="C22" s="42">
        <f>C20/12/C21*1000</f>
        <v>166102.54213081978</v>
      </c>
      <c r="D22" s="42">
        <f t="shared" ref="D22:E22" si="4">D20/12/D21*1000</f>
        <v>166102.54213081978</v>
      </c>
      <c r="E22" s="42">
        <f t="shared" si="4"/>
        <v>166102.54213081978</v>
      </c>
    </row>
    <row r="23" spans="1:5" ht="35.25" x14ac:dyDescent="0.2">
      <c r="A23" s="11" t="s">
        <v>61</v>
      </c>
      <c r="B23" s="55" t="s">
        <v>2</v>
      </c>
      <c r="C23" s="58"/>
      <c r="D23" s="58"/>
      <c r="E23" s="58"/>
    </row>
    <row r="24" spans="1:5" x14ac:dyDescent="0.2">
      <c r="A24" s="9" t="s">
        <v>4</v>
      </c>
      <c r="B24" s="10" t="s">
        <v>3</v>
      </c>
      <c r="C24" s="52"/>
      <c r="D24" s="52"/>
      <c r="E24" s="52"/>
    </row>
    <row r="25" spans="1:5" ht="21.95" customHeight="1" x14ac:dyDescent="0.2">
      <c r="A25" s="9" t="s">
        <v>26</v>
      </c>
      <c r="B25" s="6" t="s">
        <v>27</v>
      </c>
      <c r="C25" s="42"/>
      <c r="D25" s="42"/>
      <c r="E25" s="42"/>
    </row>
    <row r="26" spans="1:5" ht="24.75" x14ac:dyDescent="0.2">
      <c r="A26" s="5" t="s">
        <v>23</v>
      </c>
      <c r="B26" s="55" t="s">
        <v>2</v>
      </c>
      <c r="C26" s="58">
        <v>13976.6</v>
      </c>
      <c r="D26" s="58">
        <v>13976.6</v>
      </c>
      <c r="E26" s="58">
        <v>13976.6</v>
      </c>
    </row>
    <row r="27" spans="1:5" x14ac:dyDescent="0.2">
      <c r="A27" s="9" t="s">
        <v>4</v>
      </c>
      <c r="B27" s="10" t="s">
        <v>3</v>
      </c>
      <c r="C27" s="43">
        <v>17</v>
      </c>
      <c r="D27" s="43">
        <v>17</v>
      </c>
      <c r="E27" s="43">
        <v>17</v>
      </c>
    </row>
    <row r="28" spans="1:5" ht="21.95" customHeight="1" x14ac:dyDescent="0.2">
      <c r="A28" s="9" t="s">
        <v>26</v>
      </c>
      <c r="B28" s="6" t="s">
        <v>27</v>
      </c>
      <c r="C28" s="42">
        <f>C26/12/C27*1000</f>
        <v>68512.745098039217</v>
      </c>
      <c r="D28" s="42">
        <f t="shared" ref="D28:E28" si="5">D26/12/D27*1000</f>
        <v>68512.745098039217</v>
      </c>
      <c r="E28" s="42">
        <f t="shared" si="5"/>
        <v>68512.745098039217</v>
      </c>
    </row>
    <row r="29" spans="1:5" x14ac:dyDescent="0.2">
      <c r="A29" s="5" t="s">
        <v>5</v>
      </c>
      <c r="B29" s="6" t="s">
        <v>2</v>
      </c>
      <c r="C29" s="48">
        <f>C15*10.05%</f>
        <v>4116.7412999999997</v>
      </c>
      <c r="D29" s="48">
        <f t="shared" ref="D29:E29" si="6">D15*10.05%</f>
        <v>4116.7412999999997</v>
      </c>
      <c r="E29" s="48">
        <f t="shared" si="6"/>
        <v>4116.7412999999997</v>
      </c>
    </row>
    <row r="30" spans="1:5" ht="33" x14ac:dyDescent="0.2">
      <c r="A30" s="11" t="s">
        <v>6</v>
      </c>
      <c r="B30" s="6" t="s">
        <v>2</v>
      </c>
      <c r="C30" s="48">
        <v>4069</v>
      </c>
      <c r="D30" s="48">
        <v>4069</v>
      </c>
      <c r="E30" s="48">
        <v>4069</v>
      </c>
    </row>
    <row r="31" spans="1:5" x14ac:dyDescent="0.2">
      <c r="A31" s="11" t="s">
        <v>7</v>
      </c>
      <c r="B31" s="6" t="s">
        <v>2</v>
      </c>
      <c r="C31" s="48">
        <v>500</v>
      </c>
      <c r="D31" s="48">
        <v>500</v>
      </c>
      <c r="E31" s="48">
        <v>500</v>
      </c>
    </row>
    <row r="32" spans="1:5" ht="33" x14ac:dyDescent="0.2">
      <c r="A32" s="11" t="s">
        <v>8</v>
      </c>
      <c r="B32" s="6" t="s">
        <v>2</v>
      </c>
      <c r="C32" s="48">
        <v>2558</v>
      </c>
      <c r="D32" s="48">
        <v>2558</v>
      </c>
      <c r="E32" s="48">
        <v>2558</v>
      </c>
    </row>
    <row r="33" spans="1:5" ht="38.25" customHeight="1" x14ac:dyDescent="0.2">
      <c r="A33" s="11" t="s">
        <v>9</v>
      </c>
      <c r="B33" s="6" t="s">
        <v>2</v>
      </c>
      <c r="C33" s="48">
        <v>4961</v>
      </c>
      <c r="D33" s="48">
        <v>4961</v>
      </c>
      <c r="E33" s="48">
        <v>4961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7030A0"/>
  </sheetPr>
  <dimension ref="A1:G33"/>
  <sheetViews>
    <sheetView topLeftCell="A23" workbookViewId="0">
      <selection activeCell="C32" sqref="C32:E32"/>
    </sheetView>
  </sheetViews>
  <sheetFormatPr defaultColWidth="9.14453125" defaultRowHeight="19.5" x14ac:dyDescent="0.2"/>
  <cols>
    <col min="1" max="1" width="69.4140625" style="2" customWidth="1"/>
    <col min="2" max="2" width="9.14453125" style="3"/>
    <col min="3" max="5" width="11.97265625" style="17" customWidth="1"/>
    <col min="6" max="7" width="11.97265625" style="2" customWidth="1"/>
    <col min="8" max="16384" width="9.14453125" style="2"/>
  </cols>
  <sheetData>
    <row r="1" spans="1:7" x14ac:dyDescent="0.2">
      <c r="A1" s="79" t="s">
        <v>15</v>
      </c>
      <c r="B1" s="79"/>
      <c r="C1" s="79"/>
      <c r="D1" s="79"/>
      <c r="E1" s="79"/>
    </row>
    <row r="2" spans="1:7" x14ac:dyDescent="0.2">
      <c r="A2" s="79" t="s">
        <v>66</v>
      </c>
      <c r="B2" s="79"/>
      <c r="C2" s="79"/>
      <c r="D2" s="79"/>
      <c r="E2" s="79"/>
    </row>
    <row r="3" spans="1:7" x14ac:dyDescent="0.2">
      <c r="A3" s="1"/>
    </row>
    <row r="4" spans="1:7" x14ac:dyDescent="0.2">
      <c r="A4" s="80" t="s">
        <v>53</v>
      </c>
      <c r="B4" s="80"/>
      <c r="C4" s="80"/>
      <c r="D4" s="80"/>
      <c r="E4" s="80"/>
    </row>
    <row r="5" spans="1:7" ht="15.75" customHeight="1" x14ac:dyDescent="0.2">
      <c r="A5" s="81" t="s">
        <v>16</v>
      </c>
      <c r="B5" s="81"/>
      <c r="C5" s="81"/>
      <c r="D5" s="81"/>
      <c r="E5" s="81"/>
    </row>
    <row r="6" spans="1:7" x14ac:dyDescent="0.2">
      <c r="A6" s="4"/>
    </row>
    <row r="7" spans="1:7" x14ac:dyDescent="0.2">
      <c r="A7" s="12" t="s">
        <v>17</v>
      </c>
    </row>
    <row r="8" spans="1:7" x14ac:dyDescent="0.2">
      <c r="A8" s="1"/>
    </row>
    <row r="9" spans="1:7" x14ac:dyDescent="0.2">
      <c r="A9" s="82" t="s">
        <v>28</v>
      </c>
      <c r="B9" s="83" t="s">
        <v>18</v>
      </c>
      <c r="C9" s="84" t="s">
        <v>63</v>
      </c>
      <c r="D9" s="84"/>
      <c r="E9" s="84"/>
    </row>
    <row r="10" spans="1:7" ht="37.5" x14ac:dyDescent="0.2">
      <c r="A10" s="82"/>
      <c r="B10" s="83"/>
      <c r="C10" s="31" t="s">
        <v>19</v>
      </c>
      <c r="D10" s="31" t="s">
        <v>20</v>
      </c>
      <c r="E10" s="39" t="s">
        <v>14</v>
      </c>
    </row>
    <row r="11" spans="1:7" x14ac:dyDescent="0.2">
      <c r="A11" s="5" t="s">
        <v>21</v>
      </c>
      <c r="B11" s="6" t="s">
        <v>10</v>
      </c>
      <c r="C11" s="50">
        <v>25</v>
      </c>
      <c r="D11" s="50">
        <v>25</v>
      </c>
      <c r="E11" s="50">
        <v>25</v>
      </c>
    </row>
    <row r="12" spans="1:7" x14ac:dyDescent="0.2">
      <c r="A12" s="9" t="s">
        <v>24</v>
      </c>
      <c r="B12" s="6" t="s">
        <v>2</v>
      </c>
      <c r="C12" s="18">
        <f>(C13-C32)/C11</f>
        <v>1940.3119699999997</v>
      </c>
      <c r="D12" s="18">
        <f t="shared" ref="D12:E12" si="0">(D13-D32)/D11</f>
        <v>1940.3119699999997</v>
      </c>
      <c r="E12" s="18">
        <f t="shared" si="0"/>
        <v>1940.3119699999997</v>
      </c>
      <c r="F12" s="2" t="s">
        <v>32</v>
      </c>
    </row>
    <row r="13" spans="1:7" x14ac:dyDescent="0.2">
      <c r="A13" s="5" t="s">
        <v>11</v>
      </c>
      <c r="B13" s="6" t="s">
        <v>2</v>
      </c>
      <c r="C13" s="48">
        <f>C15+C29+C30+C33+C31+C32</f>
        <v>50065.799249999996</v>
      </c>
      <c r="D13" s="48">
        <f t="shared" ref="D13:E13" si="1">D15+D29+D30+D33+D31+D32</f>
        <v>50065.799249999996</v>
      </c>
      <c r="E13" s="48">
        <f t="shared" si="1"/>
        <v>50065.799249999996</v>
      </c>
    </row>
    <row r="14" spans="1:7" x14ac:dyDescent="0.2">
      <c r="A14" s="7" t="s">
        <v>0</v>
      </c>
      <c r="B14" s="8"/>
      <c r="C14" s="18"/>
      <c r="D14" s="18"/>
      <c r="E14" s="18"/>
      <c r="G14" s="17"/>
    </row>
    <row r="15" spans="1:7" x14ac:dyDescent="0.2">
      <c r="A15" s="5" t="s">
        <v>12</v>
      </c>
      <c r="B15" s="6" t="s">
        <v>2</v>
      </c>
      <c r="C15" s="48">
        <f>C17+C20+C23+C26</f>
        <v>38898.5</v>
      </c>
      <c r="D15" s="48">
        <f t="shared" ref="D15:E15" si="2">D17+D20+D23+D26</f>
        <v>38898.5</v>
      </c>
      <c r="E15" s="48">
        <f t="shared" si="2"/>
        <v>38898.5</v>
      </c>
    </row>
    <row r="16" spans="1:7" x14ac:dyDescent="0.2">
      <c r="A16" s="7" t="s">
        <v>1</v>
      </c>
      <c r="B16" s="8"/>
      <c r="C16" s="18"/>
      <c r="D16" s="18"/>
      <c r="E16" s="18"/>
    </row>
    <row r="17" spans="1:7" s="21" customFormat="1" ht="24.75" x14ac:dyDescent="0.2">
      <c r="A17" s="19" t="s">
        <v>30</v>
      </c>
      <c r="B17" s="57" t="s">
        <v>2</v>
      </c>
      <c r="C17" s="58">
        <v>3852</v>
      </c>
      <c r="D17" s="58">
        <v>3852</v>
      </c>
      <c r="E17" s="58">
        <v>3852</v>
      </c>
    </row>
    <row r="18" spans="1:7" s="21" customFormat="1" x14ac:dyDescent="0.2">
      <c r="A18" s="25" t="s">
        <v>4</v>
      </c>
      <c r="B18" s="26" t="s">
        <v>3</v>
      </c>
      <c r="C18" s="43">
        <v>2</v>
      </c>
      <c r="D18" s="43">
        <v>2</v>
      </c>
      <c r="E18" s="43">
        <v>2</v>
      </c>
    </row>
    <row r="19" spans="1:7" s="21" customFormat="1" ht="21.95" customHeight="1" x14ac:dyDescent="0.2">
      <c r="A19" s="25" t="s">
        <v>26</v>
      </c>
      <c r="B19" s="20" t="s">
        <v>27</v>
      </c>
      <c r="C19" s="42">
        <f>C17/C18/12*1000+200</f>
        <v>160700</v>
      </c>
      <c r="D19" s="42">
        <f t="shared" ref="D19:E19" si="3">D17/D18/12*1000+200</f>
        <v>160700</v>
      </c>
      <c r="E19" s="42">
        <f t="shared" si="3"/>
        <v>160700</v>
      </c>
    </row>
    <row r="20" spans="1:7" s="21" customFormat="1" ht="24.75" x14ac:dyDescent="0.2">
      <c r="A20" s="19" t="s">
        <v>31</v>
      </c>
      <c r="B20" s="57" t="s">
        <v>2</v>
      </c>
      <c r="C20" s="58">
        <v>25092</v>
      </c>
      <c r="D20" s="58">
        <v>25092</v>
      </c>
      <c r="E20" s="58">
        <v>25092</v>
      </c>
    </row>
    <row r="21" spans="1:7" s="21" customFormat="1" x14ac:dyDescent="0.2">
      <c r="A21" s="25" t="s">
        <v>4</v>
      </c>
      <c r="B21" s="26" t="s">
        <v>3</v>
      </c>
      <c r="C21" s="43">
        <v>11.5</v>
      </c>
      <c r="D21" s="43">
        <v>11.5</v>
      </c>
      <c r="E21" s="43">
        <v>11.5</v>
      </c>
    </row>
    <row r="22" spans="1:7" ht="21.95" customHeight="1" x14ac:dyDescent="0.2">
      <c r="A22" s="9" t="s">
        <v>26</v>
      </c>
      <c r="B22" s="6" t="s">
        <v>27</v>
      </c>
      <c r="C22" s="42">
        <f>C20/12/C21*1000</f>
        <v>181826.08695652176</v>
      </c>
      <c r="D22" s="42">
        <f t="shared" ref="D22:E22" si="4">D20/12/D21*1000</f>
        <v>181826.08695652176</v>
      </c>
      <c r="E22" s="42">
        <f t="shared" si="4"/>
        <v>181826.08695652176</v>
      </c>
    </row>
    <row r="23" spans="1:7" ht="35.25" x14ac:dyDescent="0.2">
      <c r="A23" s="11" t="s">
        <v>61</v>
      </c>
      <c r="B23" s="55" t="s">
        <v>2</v>
      </c>
      <c r="C23" s="58">
        <v>1089.2</v>
      </c>
      <c r="D23" s="58">
        <v>1089.2</v>
      </c>
      <c r="E23" s="58">
        <v>1089.2</v>
      </c>
    </row>
    <row r="24" spans="1:7" x14ac:dyDescent="0.2">
      <c r="A24" s="9" t="s">
        <v>4</v>
      </c>
      <c r="B24" s="10" t="s">
        <v>3</v>
      </c>
      <c r="C24" s="43">
        <v>1</v>
      </c>
      <c r="D24" s="43">
        <v>1</v>
      </c>
      <c r="E24" s="43">
        <v>1</v>
      </c>
    </row>
    <row r="25" spans="1:7" ht="21.95" customHeight="1" x14ac:dyDescent="0.2">
      <c r="A25" s="9" t="s">
        <v>26</v>
      </c>
      <c r="B25" s="6" t="s">
        <v>27</v>
      </c>
      <c r="C25" s="42">
        <f>C23/C24/12*1000</f>
        <v>90766.666666666672</v>
      </c>
      <c r="D25" s="42">
        <f t="shared" ref="D25:E25" si="5">D23/D24/12*1000</f>
        <v>90766.666666666672</v>
      </c>
      <c r="E25" s="42">
        <f t="shared" si="5"/>
        <v>90766.666666666672</v>
      </c>
    </row>
    <row r="26" spans="1:7" ht="24.75" x14ac:dyDescent="0.2">
      <c r="A26" s="5" t="s">
        <v>23</v>
      </c>
      <c r="B26" s="55" t="s">
        <v>2</v>
      </c>
      <c r="C26" s="58">
        <v>8865.2999999999993</v>
      </c>
      <c r="D26" s="58">
        <v>8865.2999999999993</v>
      </c>
      <c r="E26" s="58">
        <v>8865.2999999999993</v>
      </c>
    </row>
    <row r="27" spans="1:7" x14ac:dyDescent="0.2">
      <c r="A27" s="9" t="s">
        <v>4</v>
      </c>
      <c r="B27" s="10" t="s">
        <v>3</v>
      </c>
      <c r="C27" s="43">
        <v>12.5</v>
      </c>
      <c r="D27" s="43">
        <v>12.5</v>
      </c>
      <c r="E27" s="43">
        <v>12.5</v>
      </c>
    </row>
    <row r="28" spans="1:7" ht="21.95" customHeight="1" x14ac:dyDescent="0.2">
      <c r="A28" s="9" t="s">
        <v>26</v>
      </c>
      <c r="B28" s="6" t="s">
        <v>27</v>
      </c>
      <c r="C28" s="42">
        <f>C26/12/C27*1000</f>
        <v>59102</v>
      </c>
      <c r="D28" s="42">
        <f t="shared" ref="D28:E28" si="6">D26/12/D27*1000</f>
        <v>59102</v>
      </c>
      <c r="E28" s="42">
        <f t="shared" si="6"/>
        <v>59102</v>
      </c>
    </row>
    <row r="29" spans="1:7" x14ac:dyDescent="0.2">
      <c r="A29" s="5" t="s">
        <v>5</v>
      </c>
      <c r="B29" s="6" t="s">
        <v>2</v>
      </c>
      <c r="C29" s="48">
        <f>C15*10.05%</f>
        <v>3909.29925</v>
      </c>
      <c r="D29" s="48">
        <f t="shared" ref="D29:E29" si="7">D15*10.05%</f>
        <v>3909.29925</v>
      </c>
      <c r="E29" s="48">
        <f t="shared" si="7"/>
        <v>3909.29925</v>
      </c>
      <c r="G29" s="2" t="s">
        <v>32</v>
      </c>
    </row>
    <row r="30" spans="1:7" ht="33" x14ac:dyDescent="0.2">
      <c r="A30" s="11" t="s">
        <v>6</v>
      </c>
      <c r="B30" s="6" t="s">
        <v>2</v>
      </c>
      <c r="C30" s="48">
        <v>1861</v>
      </c>
      <c r="D30" s="48">
        <v>1861</v>
      </c>
      <c r="E30" s="48">
        <v>1861</v>
      </c>
    </row>
    <row r="31" spans="1:7" x14ac:dyDescent="0.2">
      <c r="A31" s="11" t="s">
        <v>7</v>
      </c>
      <c r="B31" s="6" t="s">
        <v>2</v>
      </c>
      <c r="C31" s="18">
        <v>854</v>
      </c>
      <c r="D31" s="18">
        <v>854</v>
      </c>
      <c r="E31" s="18">
        <v>854</v>
      </c>
    </row>
    <row r="32" spans="1:7" ht="33" x14ac:dyDescent="0.2">
      <c r="A32" s="11" t="s">
        <v>8</v>
      </c>
      <c r="B32" s="6" t="s">
        <v>2</v>
      </c>
      <c r="C32" s="18">
        <v>1558</v>
      </c>
      <c r="D32" s="18">
        <v>1558</v>
      </c>
      <c r="E32" s="18">
        <v>1558</v>
      </c>
    </row>
    <row r="33" spans="1:5" ht="38.25" customHeight="1" x14ac:dyDescent="0.2">
      <c r="A33" s="11" t="s">
        <v>9</v>
      </c>
      <c r="B33" s="6" t="s">
        <v>2</v>
      </c>
      <c r="C33" s="48">
        <v>2985</v>
      </c>
      <c r="D33" s="48">
        <v>2985</v>
      </c>
      <c r="E33" s="48">
        <v>2985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7030A0"/>
  </sheetPr>
  <dimension ref="A1:G33"/>
  <sheetViews>
    <sheetView topLeftCell="A23" workbookViewId="0">
      <selection activeCell="C32" sqref="C32:E32"/>
    </sheetView>
  </sheetViews>
  <sheetFormatPr defaultColWidth="9.14453125" defaultRowHeight="19.5" x14ac:dyDescent="0.2"/>
  <cols>
    <col min="1" max="1" width="69.4140625" style="2" customWidth="1"/>
    <col min="2" max="2" width="9.14453125" style="3"/>
    <col min="3" max="5" width="11.97265625" style="17" customWidth="1"/>
    <col min="6" max="7" width="11.97265625" style="2" customWidth="1"/>
    <col min="8" max="16384" width="9.14453125" style="2"/>
  </cols>
  <sheetData>
    <row r="1" spans="1:7" x14ac:dyDescent="0.2">
      <c r="A1" s="79" t="s">
        <v>15</v>
      </c>
      <c r="B1" s="79"/>
      <c r="C1" s="79"/>
      <c r="D1" s="79"/>
      <c r="E1" s="79"/>
    </row>
    <row r="2" spans="1:7" x14ac:dyDescent="0.2">
      <c r="A2" s="79" t="s">
        <v>66</v>
      </c>
      <c r="B2" s="79"/>
      <c r="C2" s="79"/>
      <c r="D2" s="79"/>
      <c r="E2" s="79"/>
    </row>
    <row r="3" spans="1:7" x14ac:dyDescent="0.2">
      <c r="A3" s="1"/>
    </row>
    <row r="4" spans="1:7" x14ac:dyDescent="0.2">
      <c r="A4" s="80" t="s">
        <v>54</v>
      </c>
      <c r="B4" s="80"/>
      <c r="C4" s="80"/>
      <c r="D4" s="80"/>
      <c r="E4" s="80"/>
    </row>
    <row r="5" spans="1:7" ht="15.75" customHeight="1" x14ac:dyDescent="0.2">
      <c r="A5" s="81" t="s">
        <v>16</v>
      </c>
      <c r="B5" s="81"/>
      <c r="C5" s="81"/>
      <c r="D5" s="81"/>
      <c r="E5" s="81"/>
    </row>
    <row r="6" spans="1:7" x14ac:dyDescent="0.2">
      <c r="A6" s="4"/>
    </row>
    <row r="7" spans="1:7" x14ac:dyDescent="0.2">
      <c r="A7" s="12" t="s">
        <v>17</v>
      </c>
    </row>
    <row r="8" spans="1:7" x14ac:dyDescent="0.2">
      <c r="A8" s="1"/>
    </row>
    <row r="9" spans="1:7" x14ac:dyDescent="0.2">
      <c r="A9" s="82" t="s">
        <v>28</v>
      </c>
      <c r="B9" s="83" t="s">
        <v>18</v>
      </c>
      <c r="C9" s="84" t="s">
        <v>63</v>
      </c>
      <c r="D9" s="84"/>
      <c r="E9" s="84"/>
    </row>
    <row r="10" spans="1:7" ht="37.5" x14ac:dyDescent="0.2">
      <c r="A10" s="82"/>
      <c r="B10" s="83"/>
      <c r="C10" s="31" t="s">
        <v>19</v>
      </c>
      <c r="D10" s="31" t="s">
        <v>20</v>
      </c>
      <c r="E10" s="39" t="s">
        <v>14</v>
      </c>
    </row>
    <row r="11" spans="1:7" x14ac:dyDescent="0.2">
      <c r="A11" s="5" t="s">
        <v>21</v>
      </c>
      <c r="B11" s="6" t="s">
        <v>10</v>
      </c>
      <c r="C11" s="50">
        <v>14</v>
      </c>
      <c r="D11" s="50">
        <v>14</v>
      </c>
      <c r="E11" s="50">
        <v>14</v>
      </c>
    </row>
    <row r="12" spans="1:7" x14ac:dyDescent="0.2">
      <c r="A12" s="9" t="s">
        <v>24</v>
      </c>
      <c r="B12" s="6" t="s">
        <v>2</v>
      </c>
      <c r="C12" s="18">
        <f>(C13-C32)/C11</f>
        <v>3360.2859535714283</v>
      </c>
      <c r="D12" s="18">
        <f t="shared" ref="D12:E12" si="0">(D13-D32)/D11</f>
        <v>3360.2859535714283</v>
      </c>
      <c r="E12" s="18">
        <f t="shared" si="0"/>
        <v>3360.2859535714283</v>
      </c>
    </row>
    <row r="13" spans="1:7" x14ac:dyDescent="0.2">
      <c r="A13" s="5" t="s">
        <v>11</v>
      </c>
      <c r="B13" s="6" t="s">
        <v>2</v>
      </c>
      <c r="C13" s="48">
        <f>C15+C29+C30+C33+C31+C32</f>
        <v>48602.003349999999</v>
      </c>
      <c r="D13" s="48">
        <f t="shared" ref="D13:E13" si="1">D15+D29+D30+D33+D31+D32</f>
        <v>48602.003349999999</v>
      </c>
      <c r="E13" s="48">
        <f t="shared" si="1"/>
        <v>48602.003349999999</v>
      </c>
    </row>
    <row r="14" spans="1:7" x14ac:dyDescent="0.2">
      <c r="A14" s="7" t="s">
        <v>0</v>
      </c>
      <c r="B14" s="8"/>
      <c r="C14" s="18"/>
      <c r="D14" s="18"/>
      <c r="E14" s="18"/>
      <c r="G14" s="17"/>
    </row>
    <row r="15" spans="1:7" x14ac:dyDescent="0.2">
      <c r="A15" s="5" t="s">
        <v>12</v>
      </c>
      <c r="B15" s="6" t="s">
        <v>2</v>
      </c>
      <c r="C15" s="48">
        <f>C17+C20+C23+C26</f>
        <v>37266.699999999997</v>
      </c>
      <c r="D15" s="48">
        <f t="shared" ref="D15:E15" si="2">D17+D20+D23+D26</f>
        <v>37266.699999999997</v>
      </c>
      <c r="E15" s="48">
        <f t="shared" si="2"/>
        <v>37266.699999999997</v>
      </c>
    </row>
    <row r="16" spans="1:7" x14ac:dyDescent="0.2">
      <c r="A16" s="7" t="s">
        <v>1</v>
      </c>
      <c r="B16" s="8"/>
      <c r="C16" s="18"/>
      <c r="D16" s="18"/>
      <c r="E16" s="18"/>
    </row>
    <row r="17" spans="1:6" s="21" customFormat="1" ht="24.75" x14ac:dyDescent="0.2">
      <c r="A17" s="19" t="s">
        <v>30</v>
      </c>
      <c r="B17" s="57" t="s">
        <v>2</v>
      </c>
      <c r="C17" s="59">
        <v>3869</v>
      </c>
      <c r="D17" s="59">
        <v>3869</v>
      </c>
      <c r="E17" s="59">
        <v>3869</v>
      </c>
    </row>
    <row r="18" spans="1:6" s="21" customFormat="1" x14ac:dyDescent="0.2">
      <c r="A18" s="25" t="s">
        <v>4</v>
      </c>
      <c r="B18" s="26" t="s">
        <v>3</v>
      </c>
      <c r="C18" s="40">
        <v>2</v>
      </c>
      <c r="D18" s="40">
        <v>2</v>
      </c>
      <c r="E18" s="40">
        <v>2</v>
      </c>
    </row>
    <row r="19" spans="1:6" s="21" customFormat="1" ht="21.95" customHeight="1" x14ac:dyDescent="0.2">
      <c r="A19" s="25" t="s">
        <v>26</v>
      </c>
      <c r="B19" s="20" t="s">
        <v>27</v>
      </c>
      <c r="C19" s="33">
        <f>C17/12/C18*1000</f>
        <v>161208.33333333334</v>
      </c>
      <c r="D19" s="33">
        <f t="shared" ref="D19:E19" si="3">D17/12/D18*1000</f>
        <v>161208.33333333334</v>
      </c>
      <c r="E19" s="33">
        <f t="shared" si="3"/>
        <v>161208.33333333334</v>
      </c>
    </row>
    <row r="20" spans="1:6" s="21" customFormat="1" ht="24.75" x14ac:dyDescent="0.2">
      <c r="A20" s="19" t="s">
        <v>31</v>
      </c>
      <c r="B20" s="57" t="s">
        <v>2</v>
      </c>
      <c r="C20" s="59">
        <v>22678</v>
      </c>
      <c r="D20" s="59">
        <v>22678</v>
      </c>
      <c r="E20" s="59">
        <v>22678</v>
      </c>
    </row>
    <row r="21" spans="1:6" s="21" customFormat="1" x14ac:dyDescent="0.2">
      <c r="A21" s="25" t="s">
        <v>4</v>
      </c>
      <c r="B21" s="26" t="s">
        <v>3</v>
      </c>
      <c r="C21" s="40">
        <v>10.199999999999999</v>
      </c>
      <c r="D21" s="40">
        <v>10.199999999999999</v>
      </c>
      <c r="E21" s="40">
        <v>10.199999999999999</v>
      </c>
    </row>
    <row r="22" spans="1:6" s="21" customFormat="1" ht="21.95" customHeight="1" x14ac:dyDescent="0.2">
      <c r="A22" s="25" t="s">
        <v>26</v>
      </c>
      <c r="B22" s="20" t="s">
        <v>27</v>
      </c>
      <c r="C22" s="33">
        <f>C20/12/C21*1000</f>
        <v>185277.77777777778</v>
      </c>
      <c r="D22" s="33">
        <f t="shared" ref="D22:E22" si="4">D20/12/D21*1000</f>
        <v>185277.77777777778</v>
      </c>
      <c r="E22" s="33">
        <f t="shared" si="4"/>
        <v>185277.77777777778</v>
      </c>
    </row>
    <row r="23" spans="1:6" ht="35.25" x14ac:dyDescent="0.2">
      <c r="A23" s="11" t="s">
        <v>61</v>
      </c>
      <c r="B23" s="55" t="s">
        <v>2</v>
      </c>
      <c r="C23" s="59">
        <v>1140.2</v>
      </c>
      <c r="D23" s="59">
        <v>1140.2</v>
      </c>
      <c r="E23" s="59">
        <v>1140.2</v>
      </c>
      <c r="F23" s="1"/>
    </row>
    <row r="24" spans="1:6" x14ac:dyDescent="0.2">
      <c r="A24" s="9" t="s">
        <v>4</v>
      </c>
      <c r="B24" s="10" t="s">
        <v>3</v>
      </c>
      <c r="C24" s="40">
        <v>1</v>
      </c>
      <c r="D24" s="40">
        <v>1</v>
      </c>
      <c r="E24" s="40">
        <v>1</v>
      </c>
    </row>
    <row r="25" spans="1:6" ht="21.95" customHeight="1" x14ac:dyDescent="0.2">
      <c r="A25" s="9" t="s">
        <v>26</v>
      </c>
      <c r="B25" s="6" t="s">
        <v>27</v>
      </c>
      <c r="C25" s="33">
        <f>C23/C24/12*1000</f>
        <v>95016.666666666672</v>
      </c>
      <c r="D25" s="33">
        <f t="shared" ref="D25:E25" si="5">D23/D24/12*1000</f>
        <v>95016.666666666672</v>
      </c>
      <c r="E25" s="33">
        <f t="shared" si="5"/>
        <v>95016.666666666672</v>
      </c>
    </row>
    <row r="26" spans="1:6" ht="24.75" x14ac:dyDescent="0.2">
      <c r="A26" s="5" t="s">
        <v>23</v>
      </c>
      <c r="B26" s="55" t="s">
        <v>2</v>
      </c>
      <c r="C26" s="59">
        <v>9579.5</v>
      </c>
      <c r="D26" s="59">
        <v>9579.5</v>
      </c>
      <c r="E26" s="59">
        <v>9579.5</v>
      </c>
    </row>
    <row r="27" spans="1:6" x14ac:dyDescent="0.2">
      <c r="A27" s="9" t="s">
        <v>4</v>
      </c>
      <c r="B27" s="10" t="s">
        <v>3</v>
      </c>
      <c r="C27" s="40">
        <v>12.5</v>
      </c>
      <c r="D27" s="40">
        <v>12.5</v>
      </c>
      <c r="E27" s="40">
        <v>12.5</v>
      </c>
    </row>
    <row r="28" spans="1:6" ht="21.95" customHeight="1" x14ac:dyDescent="0.2">
      <c r="A28" s="9" t="s">
        <v>26</v>
      </c>
      <c r="B28" s="6" t="s">
        <v>27</v>
      </c>
      <c r="C28" s="33">
        <f>C26/12/C27*1000</f>
        <v>63863.333333333328</v>
      </c>
      <c r="D28" s="33">
        <f t="shared" ref="D28:E28" si="6">D26/12/D27*1000</f>
        <v>63863.333333333328</v>
      </c>
      <c r="E28" s="33">
        <f t="shared" si="6"/>
        <v>63863.333333333328</v>
      </c>
    </row>
    <row r="29" spans="1:6" x14ac:dyDescent="0.2">
      <c r="A29" s="5" t="s">
        <v>5</v>
      </c>
      <c r="B29" s="6" t="s">
        <v>2</v>
      </c>
      <c r="C29" s="48">
        <f>C15*10.05%</f>
        <v>3745.3033500000001</v>
      </c>
      <c r="D29" s="48">
        <f t="shared" ref="D29:E29" si="7">D15*10.05%</f>
        <v>3745.3033500000001</v>
      </c>
      <c r="E29" s="48">
        <f t="shared" si="7"/>
        <v>3745.3033500000001</v>
      </c>
    </row>
    <row r="30" spans="1:6" ht="33" x14ac:dyDescent="0.2">
      <c r="A30" s="11" t="s">
        <v>6</v>
      </c>
      <c r="B30" s="6" t="s">
        <v>2</v>
      </c>
      <c r="C30" s="48">
        <v>2054</v>
      </c>
      <c r="D30" s="48">
        <v>2054</v>
      </c>
      <c r="E30" s="48">
        <v>2054</v>
      </c>
    </row>
    <row r="31" spans="1:6" x14ac:dyDescent="0.2">
      <c r="A31" s="11" t="s">
        <v>7</v>
      </c>
      <c r="B31" s="6" t="s">
        <v>2</v>
      </c>
      <c r="C31" s="18">
        <v>1594</v>
      </c>
      <c r="D31" s="18">
        <v>1594</v>
      </c>
      <c r="E31" s="18">
        <v>1594</v>
      </c>
    </row>
    <row r="32" spans="1:6" ht="33" x14ac:dyDescent="0.2">
      <c r="A32" s="11" t="s">
        <v>8</v>
      </c>
      <c r="B32" s="6" t="s">
        <v>2</v>
      </c>
      <c r="C32" s="18">
        <v>1558</v>
      </c>
      <c r="D32" s="18">
        <v>1558</v>
      </c>
      <c r="E32" s="18">
        <v>1558</v>
      </c>
    </row>
    <row r="33" spans="1:5" ht="38.25" customHeight="1" x14ac:dyDescent="0.2">
      <c r="A33" s="11" t="s">
        <v>9</v>
      </c>
      <c r="B33" s="6" t="s">
        <v>2</v>
      </c>
      <c r="C33" s="48">
        <v>2384</v>
      </c>
      <c r="D33" s="48">
        <v>2384</v>
      </c>
      <c r="E33" s="48">
        <v>2384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7030A0"/>
  </sheetPr>
  <dimension ref="A1:G34"/>
  <sheetViews>
    <sheetView topLeftCell="A23" workbookViewId="0">
      <selection activeCell="C32" sqref="C32:E32"/>
    </sheetView>
  </sheetViews>
  <sheetFormatPr defaultColWidth="9.14453125" defaultRowHeight="19.5" x14ac:dyDescent="0.2"/>
  <cols>
    <col min="1" max="1" width="69.4140625" style="2" customWidth="1"/>
    <col min="2" max="2" width="9.14453125" style="3"/>
    <col min="3" max="5" width="11.97265625" style="17" customWidth="1"/>
    <col min="6" max="7" width="11.97265625" style="2" customWidth="1"/>
    <col min="8" max="16384" width="9.14453125" style="2"/>
  </cols>
  <sheetData>
    <row r="1" spans="1:7" x14ac:dyDescent="0.2">
      <c r="A1" s="79" t="s">
        <v>15</v>
      </c>
      <c r="B1" s="79"/>
      <c r="C1" s="79"/>
      <c r="D1" s="79"/>
      <c r="E1" s="79"/>
    </row>
    <row r="2" spans="1:7" x14ac:dyDescent="0.2">
      <c r="A2" s="79" t="s">
        <v>66</v>
      </c>
      <c r="B2" s="79"/>
      <c r="C2" s="79"/>
      <c r="D2" s="79"/>
      <c r="E2" s="79"/>
    </row>
    <row r="3" spans="1:7" x14ac:dyDescent="0.2">
      <c r="A3" s="1"/>
    </row>
    <row r="4" spans="1:7" x14ac:dyDescent="0.2">
      <c r="A4" s="80" t="s">
        <v>55</v>
      </c>
      <c r="B4" s="80"/>
      <c r="C4" s="80"/>
      <c r="D4" s="80"/>
      <c r="E4" s="80"/>
    </row>
    <row r="5" spans="1:7" ht="15.75" customHeight="1" x14ac:dyDescent="0.2">
      <c r="A5" s="81" t="s">
        <v>16</v>
      </c>
      <c r="B5" s="81"/>
      <c r="C5" s="81"/>
      <c r="D5" s="81"/>
      <c r="E5" s="81"/>
    </row>
    <row r="6" spans="1:7" x14ac:dyDescent="0.2">
      <c r="A6" s="4"/>
    </row>
    <row r="7" spans="1:7" x14ac:dyDescent="0.2">
      <c r="A7" s="12" t="s">
        <v>17</v>
      </c>
    </row>
    <row r="8" spans="1:7" x14ac:dyDescent="0.2">
      <c r="A8" s="1"/>
    </row>
    <row r="9" spans="1:7" x14ac:dyDescent="0.2">
      <c r="A9" s="82" t="s">
        <v>28</v>
      </c>
      <c r="B9" s="83" t="s">
        <v>18</v>
      </c>
      <c r="C9" s="84" t="s">
        <v>63</v>
      </c>
      <c r="D9" s="84"/>
      <c r="E9" s="84"/>
    </row>
    <row r="10" spans="1:7" ht="37.5" x14ac:dyDescent="0.2">
      <c r="A10" s="82"/>
      <c r="B10" s="83"/>
      <c r="C10" s="31" t="s">
        <v>19</v>
      </c>
      <c r="D10" s="31" t="s">
        <v>20</v>
      </c>
      <c r="E10" s="39" t="s">
        <v>14</v>
      </c>
    </row>
    <row r="11" spans="1:7" x14ac:dyDescent="0.2">
      <c r="A11" s="5" t="s">
        <v>21</v>
      </c>
      <c r="B11" s="6" t="s">
        <v>10</v>
      </c>
      <c r="C11" s="50">
        <v>30</v>
      </c>
      <c r="D11" s="50">
        <v>30</v>
      </c>
      <c r="E11" s="50">
        <v>30</v>
      </c>
    </row>
    <row r="12" spans="1:7" x14ac:dyDescent="0.2">
      <c r="A12" s="9" t="s">
        <v>24</v>
      </c>
      <c r="B12" s="6" t="s">
        <v>2</v>
      </c>
      <c r="C12" s="18">
        <f>(C13-C32)/C11</f>
        <v>1420.7040583333333</v>
      </c>
      <c r="D12" s="18">
        <f t="shared" ref="D12:E12" si="0">(D13-D32)/D11</f>
        <v>1420.7040583333333</v>
      </c>
      <c r="E12" s="18">
        <f t="shared" si="0"/>
        <v>1420.7040583333333</v>
      </c>
    </row>
    <row r="13" spans="1:7" x14ac:dyDescent="0.2">
      <c r="A13" s="5" t="s">
        <v>11</v>
      </c>
      <c r="B13" s="6" t="s">
        <v>2</v>
      </c>
      <c r="C13" s="48">
        <f>C15+C29+C30+C33+C31+C32</f>
        <v>44179.121749999998</v>
      </c>
      <c r="D13" s="48">
        <f t="shared" ref="D13:E13" si="1">D15+D29+D30+D33+D31+D32</f>
        <v>44179.121749999998</v>
      </c>
      <c r="E13" s="48">
        <f t="shared" si="1"/>
        <v>44179.121749999998</v>
      </c>
    </row>
    <row r="14" spans="1:7" x14ac:dyDescent="0.2">
      <c r="A14" s="7" t="s">
        <v>0</v>
      </c>
      <c r="B14" s="8"/>
      <c r="C14" s="18"/>
      <c r="D14" s="18"/>
      <c r="E14" s="18"/>
      <c r="G14" s="17"/>
    </row>
    <row r="15" spans="1:7" ht="24.75" x14ac:dyDescent="0.2">
      <c r="A15" s="5" t="s">
        <v>12</v>
      </c>
      <c r="B15" s="55" t="s">
        <v>2</v>
      </c>
      <c r="C15" s="59">
        <f>C17+C20+C23+C26</f>
        <v>34543.5</v>
      </c>
      <c r="D15" s="59">
        <f t="shared" ref="D15:E15" si="2">D17+D20+D23+D26</f>
        <v>34543.5</v>
      </c>
      <c r="E15" s="59">
        <f t="shared" si="2"/>
        <v>34543.5</v>
      </c>
    </row>
    <row r="16" spans="1:7" x14ac:dyDescent="0.2">
      <c r="A16" s="7" t="s">
        <v>1</v>
      </c>
      <c r="B16" s="8"/>
      <c r="C16" s="33"/>
      <c r="D16" s="33"/>
      <c r="E16" s="33"/>
    </row>
    <row r="17" spans="1:6" s="21" customFormat="1" ht="24.75" x14ac:dyDescent="0.2">
      <c r="A17" s="19" t="s">
        <v>30</v>
      </c>
      <c r="B17" s="57" t="s">
        <v>2</v>
      </c>
      <c r="C17" s="59">
        <v>4008</v>
      </c>
      <c r="D17" s="59">
        <v>4008</v>
      </c>
      <c r="E17" s="59">
        <v>4008</v>
      </c>
    </row>
    <row r="18" spans="1:6" s="21" customFormat="1" x14ac:dyDescent="0.2">
      <c r="A18" s="25" t="s">
        <v>4</v>
      </c>
      <c r="B18" s="26" t="s">
        <v>3</v>
      </c>
      <c r="C18" s="40">
        <v>2</v>
      </c>
      <c r="D18" s="40">
        <v>2</v>
      </c>
      <c r="E18" s="40">
        <v>2</v>
      </c>
      <c r="F18" s="21" t="s">
        <v>32</v>
      </c>
    </row>
    <row r="19" spans="1:6" s="21" customFormat="1" ht="21.95" customHeight="1" x14ac:dyDescent="0.2">
      <c r="A19" s="25" t="s">
        <v>26</v>
      </c>
      <c r="B19" s="20" t="s">
        <v>27</v>
      </c>
      <c r="C19" s="33">
        <f>C17/C18/12*1000+200</f>
        <v>167200</v>
      </c>
      <c r="D19" s="33">
        <f t="shared" ref="D19:E19" si="3">D17/D18/12*1000+200</f>
        <v>167200</v>
      </c>
      <c r="E19" s="33">
        <f t="shared" si="3"/>
        <v>167200</v>
      </c>
    </row>
    <row r="20" spans="1:6" s="21" customFormat="1" ht="24.75" x14ac:dyDescent="0.2">
      <c r="A20" s="19" t="s">
        <v>31</v>
      </c>
      <c r="B20" s="57" t="s">
        <v>2</v>
      </c>
      <c r="C20" s="59">
        <v>23779</v>
      </c>
      <c r="D20" s="59">
        <v>23779</v>
      </c>
      <c r="E20" s="59">
        <v>23779</v>
      </c>
    </row>
    <row r="21" spans="1:6" s="21" customFormat="1" x14ac:dyDescent="0.2">
      <c r="A21" s="25" t="s">
        <v>4</v>
      </c>
      <c r="B21" s="26" t="s">
        <v>3</v>
      </c>
      <c r="C21" s="40">
        <v>11.5</v>
      </c>
      <c r="D21" s="40">
        <v>11.5</v>
      </c>
      <c r="E21" s="40">
        <v>11.5</v>
      </c>
    </row>
    <row r="22" spans="1:6" s="21" customFormat="1" ht="21.95" customHeight="1" x14ac:dyDescent="0.2">
      <c r="A22" s="25" t="s">
        <v>26</v>
      </c>
      <c r="B22" s="20" t="s">
        <v>27</v>
      </c>
      <c r="C22" s="33">
        <f>C20/12/C21*1000</f>
        <v>172311.59420289853</v>
      </c>
      <c r="D22" s="33">
        <f t="shared" ref="D22:E22" si="4">D20/12/D21*1000</f>
        <v>172311.59420289853</v>
      </c>
      <c r="E22" s="33">
        <f t="shared" si="4"/>
        <v>172311.59420289853</v>
      </c>
    </row>
    <row r="23" spans="1:6" ht="35.25" x14ac:dyDescent="0.2">
      <c r="A23" s="11" t="s">
        <v>61</v>
      </c>
      <c r="B23" s="55" t="s">
        <v>2</v>
      </c>
      <c r="C23" s="59">
        <v>1132</v>
      </c>
      <c r="D23" s="59">
        <v>1132</v>
      </c>
      <c r="E23" s="59">
        <v>1132</v>
      </c>
    </row>
    <row r="24" spans="1:6" x14ac:dyDescent="0.2">
      <c r="A24" s="9" t="s">
        <v>4</v>
      </c>
      <c r="B24" s="10" t="s">
        <v>3</v>
      </c>
      <c r="C24" s="40">
        <v>1</v>
      </c>
      <c r="D24" s="40">
        <v>1</v>
      </c>
      <c r="E24" s="40">
        <v>1</v>
      </c>
    </row>
    <row r="25" spans="1:6" ht="21.95" customHeight="1" x14ac:dyDescent="0.2">
      <c r="A25" s="9" t="s">
        <v>26</v>
      </c>
      <c r="B25" s="6" t="s">
        <v>27</v>
      </c>
      <c r="C25" s="33">
        <f>C23/12/C24*1000</f>
        <v>94333.333333333328</v>
      </c>
      <c r="D25" s="33">
        <f t="shared" ref="D25:E25" si="5">D23/12/D24*1000</f>
        <v>94333.333333333328</v>
      </c>
      <c r="E25" s="33">
        <f t="shared" si="5"/>
        <v>94333.333333333328</v>
      </c>
    </row>
    <row r="26" spans="1:6" ht="24.75" x14ac:dyDescent="0.2">
      <c r="A26" s="5" t="s">
        <v>23</v>
      </c>
      <c r="B26" s="55" t="s">
        <v>2</v>
      </c>
      <c r="C26" s="59">
        <v>5624.5</v>
      </c>
      <c r="D26" s="59">
        <v>5624.5</v>
      </c>
      <c r="E26" s="59">
        <v>5624.5</v>
      </c>
    </row>
    <row r="27" spans="1:6" x14ac:dyDescent="0.2">
      <c r="A27" s="9" t="s">
        <v>4</v>
      </c>
      <c r="B27" s="10" t="s">
        <v>3</v>
      </c>
      <c r="C27" s="40">
        <v>7</v>
      </c>
      <c r="D27" s="40">
        <v>7</v>
      </c>
      <c r="E27" s="40">
        <v>7</v>
      </c>
    </row>
    <row r="28" spans="1:6" ht="21.95" customHeight="1" x14ac:dyDescent="0.2">
      <c r="A28" s="9" t="s">
        <v>26</v>
      </c>
      <c r="B28" s="6" t="s">
        <v>27</v>
      </c>
      <c r="C28" s="33">
        <f>C26/12/C27*1000</f>
        <v>66958.333333333328</v>
      </c>
      <c r="D28" s="33">
        <f t="shared" ref="D28:E28" si="6">D26/12/D27*1000</f>
        <v>66958.333333333328</v>
      </c>
      <c r="E28" s="33">
        <f t="shared" si="6"/>
        <v>66958.333333333328</v>
      </c>
    </row>
    <row r="29" spans="1:6" x14ac:dyDescent="0.2">
      <c r="A29" s="5" t="s">
        <v>5</v>
      </c>
      <c r="B29" s="6" t="s">
        <v>2</v>
      </c>
      <c r="C29" s="48">
        <f>C15*10.05%</f>
        <v>3471.6217500000002</v>
      </c>
      <c r="D29" s="48">
        <f t="shared" ref="D29:E29" si="7">D15*10.05%</f>
        <v>3471.6217500000002</v>
      </c>
      <c r="E29" s="48">
        <f t="shared" si="7"/>
        <v>3471.6217500000002</v>
      </c>
    </row>
    <row r="30" spans="1:6" ht="33" x14ac:dyDescent="0.2">
      <c r="A30" s="11" t="s">
        <v>6</v>
      </c>
      <c r="B30" s="6" t="s">
        <v>2</v>
      </c>
      <c r="C30" s="59">
        <v>1630</v>
      </c>
      <c r="D30" s="59">
        <v>1630</v>
      </c>
      <c r="E30" s="59">
        <v>1630</v>
      </c>
    </row>
    <row r="31" spans="1:6" x14ac:dyDescent="0.2">
      <c r="A31" s="11" t="s">
        <v>7</v>
      </c>
      <c r="B31" s="6" t="s">
        <v>2</v>
      </c>
      <c r="C31" s="33">
        <v>0</v>
      </c>
      <c r="D31" s="33">
        <v>0</v>
      </c>
      <c r="E31" s="33">
        <v>0</v>
      </c>
    </row>
    <row r="32" spans="1:6" ht="33" x14ac:dyDescent="0.2">
      <c r="A32" s="11" t="s">
        <v>8</v>
      </c>
      <c r="B32" s="6" t="s">
        <v>2</v>
      </c>
      <c r="C32" s="18">
        <v>1558</v>
      </c>
      <c r="D32" s="18">
        <v>1558</v>
      </c>
      <c r="E32" s="18">
        <v>1558</v>
      </c>
    </row>
    <row r="33" spans="1:5" ht="38.25" customHeight="1" x14ac:dyDescent="0.2">
      <c r="A33" s="11" t="s">
        <v>9</v>
      </c>
      <c r="B33" s="6" t="s">
        <v>2</v>
      </c>
      <c r="C33" s="48">
        <v>2976</v>
      </c>
      <c r="D33" s="48">
        <v>2976</v>
      </c>
      <c r="E33" s="48">
        <v>2976</v>
      </c>
    </row>
    <row r="34" spans="1:5" x14ac:dyDescent="0.2">
      <c r="C34" s="41"/>
      <c r="D34" s="41"/>
      <c r="E34" s="41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7030A0"/>
  </sheetPr>
  <dimension ref="A1:G33"/>
  <sheetViews>
    <sheetView topLeftCell="A29" workbookViewId="0">
      <selection activeCell="C32" sqref="C32:E32"/>
    </sheetView>
  </sheetViews>
  <sheetFormatPr defaultColWidth="9.14453125" defaultRowHeight="19.5" x14ac:dyDescent="0.2"/>
  <cols>
    <col min="1" max="1" width="69.4140625" style="2" customWidth="1"/>
    <col min="2" max="2" width="9.14453125" style="3"/>
    <col min="3" max="5" width="11.97265625" style="17" customWidth="1"/>
    <col min="6" max="7" width="11.97265625" style="2" customWidth="1"/>
    <col min="8" max="16384" width="9.14453125" style="2"/>
  </cols>
  <sheetData>
    <row r="1" spans="1:7" x14ac:dyDescent="0.2">
      <c r="A1" s="79" t="s">
        <v>15</v>
      </c>
      <c r="B1" s="79"/>
      <c r="C1" s="79"/>
      <c r="D1" s="79"/>
      <c r="E1" s="79"/>
    </row>
    <row r="2" spans="1:7" x14ac:dyDescent="0.2">
      <c r="A2" s="79" t="s">
        <v>66</v>
      </c>
      <c r="B2" s="79"/>
      <c r="C2" s="79"/>
      <c r="D2" s="79"/>
      <c r="E2" s="79"/>
    </row>
    <row r="3" spans="1:7" x14ac:dyDescent="0.2">
      <c r="A3" s="1"/>
    </row>
    <row r="4" spans="1:7" x14ac:dyDescent="0.2">
      <c r="A4" s="80" t="s">
        <v>56</v>
      </c>
      <c r="B4" s="80"/>
      <c r="C4" s="80"/>
      <c r="D4" s="80"/>
      <c r="E4" s="80"/>
    </row>
    <row r="5" spans="1:7" ht="15.75" customHeight="1" x14ac:dyDescent="0.2">
      <c r="A5" s="81" t="s">
        <v>16</v>
      </c>
      <c r="B5" s="81"/>
      <c r="C5" s="81"/>
      <c r="D5" s="81"/>
      <c r="E5" s="81"/>
    </row>
    <row r="6" spans="1:7" x14ac:dyDescent="0.2">
      <c r="A6" s="4"/>
    </row>
    <row r="7" spans="1:7" x14ac:dyDescent="0.2">
      <c r="A7" s="12" t="s">
        <v>17</v>
      </c>
    </row>
    <row r="8" spans="1:7" x14ac:dyDescent="0.2">
      <c r="A8" s="1"/>
    </row>
    <row r="9" spans="1:7" x14ac:dyDescent="0.2">
      <c r="A9" s="82" t="s">
        <v>28</v>
      </c>
      <c r="B9" s="83" t="s">
        <v>18</v>
      </c>
      <c r="C9" s="84" t="s">
        <v>63</v>
      </c>
      <c r="D9" s="84"/>
      <c r="E9" s="84"/>
    </row>
    <row r="10" spans="1:7" ht="37.5" x14ac:dyDescent="0.2">
      <c r="A10" s="82"/>
      <c r="B10" s="83"/>
      <c r="C10" s="31" t="s">
        <v>19</v>
      </c>
      <c r="D10" s="31" t="s">
        <v>20</v>
      </c>
      <c r="E10" s="46" t="s">
        <v>14</v>
      </c>
    </row>
    <row r="11" spans="1:7" x14ac:dyDescent="0.2">
      <c r="A11" s="5" t="s">
        <v>21</v>
      </c>
      <c r="B11" s="6" t="s">
        <v>10</v>
      </c>
      <c r="C11" s="50">
        <v>24</v>
      </c>
      <c r="D11" s="50">
        <v>24</v>
      </c>
      <c r="E11" s="50">
        <v>24</v>
      </c>
    </row>
    <row r="12" spans="1:7" x14ac:dyDescent="0.2">
      <c r="A12" s="9" t="s">
        <v>24</v>
      </c>
      <c r="B12" s="6" t="s">
        <v>2</v>
      </c>
      <c r="C12" s="18">
        <f>(C13-C32)/C11</f>
        <v>2214.9736645833332</v>
      </c>
      <c r="D12" s="18">
        <f t="shared" ref="D12:E12" si="0">(D13-D32)/D11</f>
        <v>2214.9736645833332</v>
      </c>
      <c r="E12" s="18">
        <f t="shared" si="0"/>
        <v>2214.9736645833332</v>
      </c>
    </row>
    <row r="13" spans="1:7" x14ac:dyDescent="0.2">
      <c r="A13" s="5" t="s">
        <v>11</v>
      </c>
      <c r="B13" s="6" t="s">
        <v>2</v>
      </c>
      <c r="C13" s="48">
        <f>C15+C29+C30+C33+C31+C32</f>
        <v>54717.36795</v>
      </c>
      <c r="D13" s="48">
        <f t="shared" ref="D13:E13" si="1">D15+D29+D30+D33+D31+D32</f>
        <v>54717.36795</v>
      </c>
      <c r="E13" s="48">
        <f t="shared" si="1"/>
        <v>54717.36795</v>
      </c>
    </row>
    <row r="14" spans="1:7" x14ac:dyDescent="0.2">
      <c r="A14" s="7" t="s">
        <v>0</v>
      </c>
      <c r="B14" s="8"/>
      <c r="C14" s="18"/>
      <c r="D14" s="18"/>
      <c r="E14" s="18"/>
      <c r="G14" s="17"/>
    </row>
    <row r="15" spans="1:7" x14ac:dyDescent="0.2">
      <c r="A15" s="5" t="s">
        <v>12</v>
      </c>
      <c r="B15" s="6" t="s">
        <v>2</v>
      </c>
      <c r="C15" s="48">
        <f>C17+C20+C23+C26</f>
        <v>43755.9</v>
      </c>
      <c r="D15" s="48">
        <f t="shared" ref="D15:E15" si="2">D17+D20+D23+D26</f>
        <v>43755.9</v>
      </c>
      <c r="E15" s="48">
        <f t="shared" si="2"/>
        <v>43755.9</v>
      </c>
    </row>
    <row r="16" spans="1:7" x14ac:dyDescent="0.2">
      <c r="A16" s="7" t="s">
        <v>1</v>
      </c>
      <c r="B16" s="8"/>
      <c r="C16" s="18"/>
      <c r="D16" s="18"/>
      <c r="E16" s="18"/>
    </row>
    <row r="17" spans="1:5" s="21" customFormat="1" ht="24.75" x14ac:dyDescent="0.2">
      <c r="A17" s="19" t="s">
        <v>30</v>
      </c>
      <c r="B17" s="57" t="s">
        <v>2</v>
      </c>
      <c r="C17" s="59">
        <v>3774</v>
      </c>
      <c r="D17" s="59">
        <v>3774</v>
      </c>
      <c r="E17" s="59">
        <v>3774</v>
      </c>
    </row>
    <row r="18" spans="1:5" s="21" customFormat="1" x14ac:dyDescent="0.2">
      <c r="A18" s="25" t="s">
        <v>4</v>
      </c>
      <c r="B18" s="26" t="s">
        <v>3</v>
      </c>
      <c r="C18" s="33">
        <v>2</v>
      </c>
      <c r="D18" s="33">
        <v>2</v>
      </c>
      <c r="E18" s="33">
        <v>2</v>
      </c>
    </row>
    <row r="19" spans="1:5" s="21" customFormat="1" ht="21.95" customHeight="1" x14ac:dyDescent="0.2">
      <c r="A19" s="25" t="s">
        <v>26</v>
      </c>
      <c r="B19" s="20" t="s">
        <v>27</v>
      </c>
      <c r="C19" s="33">
        <f>C17/C18/12*1000+200</f>
        <v>157450</v>
      </c>
      <c r="D19" s="33">
        <f t="shared" ref="D19:E19" si="3">D17/D18/12*1000+200</f>
        <v>157450</v>
      </c>
      <c r="E19" s="33">
        <f t="shared" si="3"/>
        <v>157450</v>
      </c>
    </row>
    <row r="20" spans="1:5" s="21" customFormat="1" ht="24.75" x14ac:dyDescent="0.2">
      <c r="A20" s="19" t="s">
        <v>31</v>
      </c>
      <c r="B20" s="57" t="s">
        <v>2</v>
      </c>
      <c r="C20" s="59">
        <v>27107</v>
      </c>
      <c r="D20" s="59">
        <v>27107</v>
      </c>
      <c r="E20" s="59">
        <v>27107</v>
      </c>
    </row>
    <row r="21" spans="1:5" s="21" customFormat="1" x14ac:dyDescent="0.2">
      <c r="A21" s="25" t="s">
        <v>4</v>
      </c>
      <c r="B21" s="26" t="s">
        <v>3</v>
      </c>
      <c r="C21" s="33">
        <v>12.3</v>
      </c>
      <c r="D21" s="33">
        <v>12.3</v>
      </c>
      <c r="E21" s="33">
        <v>12.3</v>
      </c>
    </row>
    <row r="22" spans="1:5" s="21" customFormat="1" ht="21.95" customHeight="1" x14ac:dyDescent="0.2">
      <c r="A22" s="25" t="s">
        <v>26</v>
      </c>
      <c r="B22" s="20" t="s">
        <v>27</v>
      </c>
      <c r="C22" s="33">
        <f>C20/12/C21*1000</f>
        <v>183651.76151761514</v>
      </c>
      <c r="D22" s="33">
        <f t="shared" ref="D22:E22" si="4">D20/12/D21*1000</f>
        <v>183651.76151761514</v>
      </c>
      <c r="E22" s="33">
        <f t="shared" si="4"/>
        <v>183651.76151761514</v>
      </c>
    </row>
    <row r="23" spans="1:5" ht="35.25" x14ac:dyDescent="0.2">
      <c r="A23" s="11" t="s">
        <v>61</v>
      </c>
      <c r="B23" s="55" t="s">
        <v>2</v>
      </c>
      <c r="C23" s="59">
        <v>1922.8</v>
      </c>
      <c r="D23" s="59">
        <v>1922.8</v>
      </c>
      <c r="E23" s="59">
        <v>1922.8</v>
      </c>
    </row>
    <row r="24" spans="1:5" x14ac:dyDescent="0.2">
      <c r="A24" s="9" t="s">
        <v>4</v>
      </c>
      <c r="B24" s="10" t="s">
        <v>3</v>
      </c>
      <c r="C24" s="33">
        <v>1.5</v>
      </c>
      <c r="D24" s="33">
        <v>1.5</v>
      </c>
      <c r="E24" s="33">
        <v>1.5</v>
      </c>
    </row>
    <row r="25" spans="1:5" ht="21.95" customHeight="1" x14ac:dyDescent="0.2">
      <c r="A25" s="9" t="s">
        <v>26</v>
      </c>
      <c r="B25" s="6" t="s">
        <v>27</v>
      </c>
      <c r="C25" s="33">
        <f>C23/C24/12*1000</f>
        <v>106822.2222222222</v>
      </c>
      <c r="D25" s="33">
        <f t="shared" ref="D25:E25" si="5">D23/D24/12*1000</f>
        <v>106822.2222222222</v>
      </c>
      <c r="E25" s="33">
        <f t="shared" si="5"/>
        <v>106822.2222222222</v>
      </c>
    </row>
    <row r="26" spans="1:5" ht="24.75" x14ac:dyDescent="0.2">
      <c r="A26" s="5" t="s">
        <v>23</v>
      </c>
      <c r="B26" s="55" t="s">
        <v>2</v>
      </c>
      <c r="C26" s="59">
        <v>10952.1</v>
      </c>
      <c r="D26" s="59">
        <v>10952.1</v>
      </c>
      <c r="E26" s="59">
        <v>10952.1</v>
      </c>
    </row>
    <row r="27" spans="1:5" x14ac:dyDescent="0.2">
      <c r="A27" s="9" t="s">
        <v>4</v>
      </c>
      <c r="B27" s="10" t="s">
        <v>3</v>
      </c>
      <c r="C27" s="33">
        <v>14</v>
      </c>
      <c r="D27" s="33">
        <v>14</v>
      </c>
      <c r="E27" s="33">
        <v>14</v>
      </c>
    </row>
    <row r="28" spans="1:5" ht="21.95" customHeight="1" x14ac:dyDescent="0.2">
      <c r="A28" s="9" t="s">
        <v>26</v>
      </c>
      <c r="B28" s="6" t="s">
        <v>27</v>
      </c>
      <c r="C28" s="33">
        <f>C26/12/C27*1000</f>
        <v>65191.071428571435</v>
      </c>
      <c r="D28" s="33">
        <f t="shared" ref="D28:E28" si="6">D26/12/D27*1000</f>
        <v>65191.071428571435</v>
      </c>
      <c r="E28" s="33">
        <f t="shared" si="6"/>
        <v>65191.071428571435</v>
      </c>
    </row>
    <row r="29" spans="1:5" x14ac:dyDescent="0.2">
      <c r="A29" s="5" t="s">
        <v>5</v>
      </c>
      <c r="B29" s="6" t="s">
        <v>2</v>
      </c>
      <c r="C29" s="48">
        <f>C15*10.05%</f>
        <v>4397.4679500000002</v>
      </c>
      <c r="D29" s="48">
        <f t="shared" ref="D29:E29" si="7">D15*10.05%</f>
        <v>4397.4679500000002</v>
      </c>
      <c r="E29" s="48">
        <f t="shared" si="7"/>
        <v>4397.4679500000002</v>
      </c>
    </row>
    <row r="30" spans="1:5" ht="33" x14ac:dyDescent="0.2">
      <c r="A30" s="11" t="s">
        <v>6</v>
      </c>
      <c r="B30" s="6" t="s">
        <v>2</v>
      </c>
      <c r="C30" s="59">
        <v>1847</v>
      </c>
      <c r="D30" s="59">
        <v>1847</v>
      </c>
      <c r="E30" s="59">
        <v>1847</v>
      </c>
    </row>
    <row r="31" spans="1:5" x14ac:dyDescent="0.2">
      <c r="A31" s="11" t="s">
        <v>7</v>
      </c>
      <c r="B31" s="6" t="s">
        <v>2</v>
      </c>
      <c r="C31" s="18">
        <v>783</v>
      </c>
      <c r="D31" s="18">
        <v>783</v>
      </c>
      <c r="E31" s="18">
        <v>783</v>
      </c>
    </row>
    <row r="32" spans="1:5" ht="33" x14ac:dyDescent="0.2">
      <c r="A32" s="11" t="s">
        <v>8</v>
      </c>
      <c r="B32" s="6" t="s">
        <v>2</v>
      </c>
      <c r="C32" s="18">
        <v>1558</v>
      </c>
      <c r="D32" s="18">
        <v>1558</v>
      </c>
      <c r="E32" s="18">
        <v>1558</v>
      </c>
    </row>
    <row r="33" spans="1:5" ht="38.25" customHeight="1" x14ac:dyDescent="0.2">
      <c r="A33" s="11" t="s">
        <v>9</v>
      </c>
      <c r="B33" s="6" t="s">
        <v>2</v>
      </c>
      <c r="C33" s="48">
        <v>2376</v>
      </c>
      <c r="D33" s="48">
        <v>2376</v>
      </c>
      <c r="E33" s="48">
        <v>2376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7030A0"/>
  </sheetPr>
  <dimension ref="A1:G33"/>
  <sheetViews>
    <sheetView topLeftCell="A26" workbookViewId="0">
      <selection activeCell="C32" sqref="C32:E32"/>
    </sheetView>
  </sheetViews>
  <sheetFormatPr defaultColWidth="9.14453125" defaultRowHeight="19.5" x14ac:dyDescent="0.2"/>
  <cols>
    <col min="1" max="1" width="69.4140625" style="2" customWidth="1"/>
    <col min="2" max="2" width="9.14453125" style="3"/>
    <col min="3" max="5" width="11.97265625" style="17" customWidth="1"/>
    <col min="6" max="7" width="11.97265625" style="2" customWidth="1"/>
    <col min="8" max="16384" width="9.14453125" style="2"/>
  </cols>
  <sheetData>
    <row r="1" spans="1:7" x14ac:dyDescent="0.2">
      <c r="A1" s="79" t="s">
        <v>15</v>
      </c>
      <c r="B1" s="79"/>
      <c r="C1" s="79"/>
      <c r="D1" s="79"/>
      <c r="E1" s="79"/>
    </row>
    <row r="2" spans="1:7" x14ac:dyDescent="0.2">
      <c r="A2" s="79" t="s">
        <v>66</v>
      </c>
      <c r="B2" s="79"/>
      <c r="C2" s="79"/>
      <c r="D2" s="79"/>
      <c r="E2" s="79"/>
    </row>
    <row r="3" spans="1:7" x14ac:dyDescent="0.2">
      <c r="A3" s="1"/>
    </row>
    <row r="4" spans="1:7" x14ac:dyDescent="0.2">
      <c r="A4" s="80" t="s">
        <v>58</v>
      </c>
      <c r="B4" s="80"/>
      <c r="C4" s="80"/>
      <c r="D4" s="80"/>
      <c r="E4" s="80"/>
    </row>
    <row r="5" spans="1:7" ht="15.75" customHeight="1" x14ac:dyDescent="0.2">
      <c r="A5" s="81" t="s">
        <v>16</v>
      </c>
      <c r="B5" s="81"/>
      <c r="C5" s="81"/>
      <c r="D5" s="81"/>
      <c r="E5" s="81"/>
    </row>
    <row r="6" spans="1:7" x14ac:dyDescent="0.2">
      <c r="A6" s="4"/>
    </row>
    <row r="7" spans="1:7" x14ac:dyDescent="0.2">
      <c r="A7" s="12" t="s">
        <v>17</v>
      </c>
    </row>
    <row r="8" spans="1:7" x14ac:dyDescent="0.2">
      <c r="A8" s="1"/>
    </row>
    <row r="9" spans="1:7" x14ac:dyDescent="0.2">
      <c r="A9" s="82" t="s">
        <v>28</v>
      </c>
      <c r="B9" s="83" t="s">
        <v>18</v>
      </c>
      <c r="C9" s="84" t="s">
        <v>63</v>
      </c>
      <c r="D9" s="84"/>
      <c r="E9" s="84"/>
    </row>
    <row r="10" spans="1:7" ht="37.5" x14ac:dyDescent="0.2">
      <c r="A10" s="82"/>
      <c r="B10" s="83"/>
      <c r="C10" s="31" t="s">
        <v>19</v>
      </c>
      <c r="D10" s="31" t="s">
        <v>20</v>
      </c>
      <c r="E10" s="39" t="s">
        <v>14</v>
      </c>
    </row>
    <row r="11" spans="1:7" x14ac:dyDescent="0.2">
      <c r="A11" s="5" t="s">
        <v>21</v>
      </c>
      <c r="B11" s="6" t="s">
        <v>10</v>
      </c>
      <c r="C11" s="50">
        <v>8</v>
      </c>
      <c r="D11" s="50">
        <v>8</v>
      </c>
      <c r="E11" s="50">
        <v>8</v>
      </c>
    </row>
    <row r="12" spans="1:7" x14ac:dyDescent="0.2">
      <c r="A12" s="9" t="s">
        <v>24</v>
      </c>
      <c r="B12" s="6" t="s">
        <v>2</v>
      </c>
      <c r="C12" s="18">
        <f>(C13-C32)/C11</f>
        <v>2250.6339500000004</v>
      </c>
      <c r="D12" s="18">
        <f t="shared" ref="D12:E12" si="0">(D13-D32)/D11</f>
        <v>2250.6339500000004</v>
      </c>
      <c r="E12" s="18">
        <f t="shared" si="0"/>
        <v>2250.6339500000004</v>
      </c>
    </row>
    <row r="13" spans="1:7" x14ac:dyDescent="0.2">
      <c r="A13" s="5" t="s">
        <v>11</v>
      </c>
      <c r="B13" s="6" t="s">
        <v>2</v>
      </c>
      <c r="C13" s="48">
        <f>C15+C29+C30+C33+C31+C32</f>
        <v>19563.071600000003</v>
      </c>
      <c r="D13" s="48">
        <f t="shared" ref="D13:E13" si="1">D15+D29+D30+D33+D31+D32</f>
        <v>19563.071600000003</v>
      </c>
      <c r="E13" s="48">
        <f t="shared" si="1"/>
        <v>19563.071600000003</v>
      </c>
    </row>
    <row r="14" spans="1:7" x14ac:dyDescent="0.2">
      <c r="A14" s="7" t="s">
        <v>0</v>
      </c>
      <c r="B14" s="8"/>
      <c r="C14" s="18"/>
      <c r="D14" s="18"/>
      <c r="E14" s="18"/>
      <c r="G14" s="17"/>
    </row>
    <row r="15" spans="1:7" x14ac:dyDescent="0.2">
      <c r="A15" s="5" t="s">
        <v>12</v>
      </c>
      <c r="B15" s="6" t="s">
        <v>2</v>
      </c>
      <c r="C15" s="48">
        <f>C20+C26</f>
        <v>13103.2</v>
      </c>
      <c r="D15" s="48">
        <f t="shared" ref="D15:E15" si="2">D20+D26</f>
        <v>13103.2</v>
      </c>
      <c r="E15" s="48">
        <f t="shared" si="2"/>
        <v>13103.2</v>
      </c>
    </row>
    <row r="16" spans="1:7" x14ac:dyDescent="0.2">
      <c r="A16" s="7" t="s">
        <v>1</v>
      </c>
      <c r="B16" s="8"/>
      <c r="C16" s="18"/>
      <c r="D16" s="18"/>
      <c r="E16" s="18"/>
    </row>
    <row r="17" spans="1:5" s="21" customFormat="1" x14ac:dyDescent="0.2">
      <c r="A17" s="24" t="s">
        <v>30</v>
      </c>
      <c r="B17" s="20" t="s">
        <v>2</v>
      </c>
      <c r="C17" s="42"/>
      <c r="D17" s="42"/>
      <c r="E17" s="42"/>
    </row>
    <row r="18" spans="1:5" s="21" customFormat="1" x14ac:dyDescent="0.2">
      <c r="A18" s="25" t="s">
        <v>4</v>
      </c>
      <c r="B18" s="26" t="s">
        <v>3</v>
      </c>
      <c r="C18" s="43"/>
      <c r="D18" s="43"/>
      <c r="E18" s="43"/>
    </row>
    <row r="19" spans="1:5" s="21" customFormat="1" ht="21.95" customHeight="1" x14ac:dyDescent="0.2">
      <c r="A19" s="25" t="s">
        <v>26</v>
      </c>
      <c r="B19" s="20" t="s">
        <v>27</v>
      </c>
      <c r="C19" s="42"/>
      <c r="D19" s="42"/>
      <c r="E19" s="42"/>
    </row>
    <row r="20" spans="1:5" s="21" customFormat="1" ht="24.75" x14ac:dyDescent="0.2">
      <c r="A20" s="19" t="s">
        <v>31</v>
      </c>
      <c r="B20" s="57" t="s">
        <v>2</v>
      </c>
      <c r="C20" s="58">
        <v>9445</v>
      </c>
      <c r="D20" s="58">
        <v>9445</v>
      </c>
      <c r="E20" s="58">
        <v>9445</v>
      </c>
    </row>
    <row r="21" spans="1:5" s="21" customFormat="1" x14ac:dyDescent="0.2">
      <c r="A21" s="25" t="s">
        <v>4</v>
      </c>
      <c r="B21" s="26" t="s">
        <v>3</v>
      </c>
      <c r="C21" s="43">
        <v>5.56</v>
      </c>
      <c r="D21" s="43">
        <v>5.56</v>
      </c>
      <c r="E21" s="43">
        <v>5.56</v>
      </c>
    </row>
    <row r="22" spans="1:5" ht="21.95" customHeight="1" x14ac:dyDescent="0.2">
      <c r="A22" s="9" t="s">
        <v>26</v>
      </c>
      <c r="B22" s="6" t="s">
        <v>27</v>
      </c>
      <c r="C22" s="42">
        <f>C20/12/C21*1000</f>
        <v>141561.7505995204</v>
      </c>
      <c r="D22" s="42">
        <f t="shared" ref="D22:E22" si="3">D20/12/D21*1000</f>
        <v>141561.7505995204</v>
      </c>
      <c r="E22" s="42">
        <f t="shared" si="3"/>
        <v>141561.7505995204</v>
      </c>
    </row>
    <row r="23" spans="1:5" ht="35.25" x14ac:dyDescent="0.2">
      <c r="A23" s="13" t="s">
        <v>25</v>
      </c>
      <c r="B23" s="6" t="s">
        <v>2</v>
      </c>
      <c r="C23" s="42"/>
      <c r="D23" s="42"/>
      <c r="E23" s="42"/>
    </row>
    <row r="24" spans="1:5" x14ac:dyDescent="0.2">
      <c r="A24" s="9" t="s">
        <v>4</v>
      </c>
      <c r="B24" s="10" t="s">
        <v>3</v>
      </c>
      <c r="C24" s="43"/>
      <c r="D24" s="43"/>
      <c r="E24" s="43"/>
    </row>
    <row r="25" spans="1:5" ht="21.95" customHeight="1" x14ac:dyDescent="0.2">
      <c r="A25" s="9" t="s">
        <v>26</v>
      </c>
      <c r="B25" s="6" t="s">
        <v>27</v>
      </c>
      <c r="C25" s="42"/>
      <c r="D25" s="42"/>
      <c r="E25" s="42"/>
    </row>
    <row r="26" spans="1:5" ht="24.75" x14ac:dyDescent="0.2">
      <c r="A26" s="5" t="s">
        <v>23</v>
      </c>
      <c r="B26" s="55" t="s">
        <v>2</v>
      </c>
      <c r="C26" s="58">
        <v>3658.2</v>
      </c>
      <c r="D26" s="58">
        <v>3658.2</v>
      </c>
      <c r="E26" s="58">
        <v>3658.2</v>
      </c>
    </row>
    <row r="27" spans="1:5" x14ac:dyDescent="0.2">
      <c r="A27" s="9" t="s">
        <v>4</v>
      </c>
      <c r="B27" s="10" t="s">
        <v>3</v>
      </c>
      <c r="C27" s="43">
        <v>4.5</v>
      </c>
      <c r="D27" s="43">
        <v>4.5</v>
      </c>
      <c r="E27" s="43">
        <v>4.5</v>
      </c>
    </row>
    <row r="28" spans="1:5" ht="21.95" customHeight="1" x14ac:dyDescent="0.2">
      <c r="A28" s="9" t="s">
        <v>26</v>
      </c>
      <c r="B28" s="6" t="s">
        <v>27</v>
      </c>
      <c r="C28" s="42">
        <f>C26/12/C27*1000</f>
        <v>67744.444444444438</v>
      </c>
      <c r="D28" s="42">
        <f t="shared" ref="D28:E28" si="4">D26/12/D27*1000</f>
        <v>67744.444444444438</v>
      </c>
      <c r="E28" s="42">
        <f t="shared" si="4"/>
        <v>67744.444444444438</v>
      </c>
    </row>
    <row r="29" spans="1:5" x14ac:dyDescent="0.2">
      <c r="A29" s="5" t="s">
        <v>5</v>
      </c>
      <c r="B29" s="6" t="s">
        <v>2</v>
      </c>
      <c r="C29" s="48">
        <f>C15*10.05%</f>
        <v>1316.8716000000002</v>
      </c>
      <c r="D29" s="48">
        <f t="shared" ref="D29:E29" si="5">D15*10.05%</f>
        <v>1316.8716000000002</v>
      </c>
      <c r="E29" s="48">
        <f t="shared" si="5"/>
        <v>1316.8716000000002</v>
      </c>
    </row>
    <row r="30" spans="1:5" ht="33" x14ac:dyDescent="0.2">
      <c r="A30" s="11" t="s">
        <v>6</v>
      </c>
      <c r="B30" s="6" t="s">
        <v>2</v>
      </c>
      <c r="C30" s="48">
        <v>1086</v>
      </c>
      <c r="D30" s="48">
        <v>1086</v>
      </c>
      <c r="E30" s="48">
        <v>1086</v>
      </c>
    </row>
    <row r="31" spans="1:5" x14ac:dyDescent="0.2">
      <c r="A31" s="11" t="s">
        <v>7</v>
      </c>
      <c r="B31" s="6" t="s">
        <v>2</v>
      </c>
      <c r="C31" s="18">
        <v>670</v>
      </c>
      <c r="D31" s="18">
        <v>670</v>
      </c>
      <c r="E31" s="18">
        <v>670</v>
      </c>
    </row>
    <row r="32" spans="1:5" ht="33" x14ac:dyDescent="0.2">
      <c r="A32" s="11" t="s">
        <v>8</v>
      </c>
      <c r="B32" s="6" t="s">
        <v>2</v>
      </c>
      <c r="C32" s="18">
        <v>1558</v>
      </c>
      <c r="D32" s="18">
        <v>1558</v>
      </c>
      <c r="E32" s="18">
        <v>1558</v>
      </c>
    </row>
    <row r="33" spans="1:5" ht="38.25" customHeight="1" x14ac:dyDescent="0.2">
      <c r="A33" s="11" t="s">
        <v>9</v>
      </c>
      <c r="B33" s="6" t="s">
        <v>2</v>
      </c>
      <c r="C33" s="48">
        <v>1829</v>
      </c>
      <c r="D33" s="48">
        <v>1829</v>
      </c>
      <c r="E33" s="48">
        <v>1829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7030A0"/>
  </sheetPr>
  <dimension ref="A1:G33"/>
  <sheetViews>
    <sheetView topLeftCell="A23" workbookViewId="0">
      <selection activeCell="C32" sqref="C32:E32"/>
    </sheetView>
  </sheetViews>
  <sheetFormatPr defaultColWidth="9.14453125" defaultRowHeight="19.5" x14ac:dyDescent="0.2"/>
  <cols>
    <col min="1" max="1" width="69.4140625" style="2" customWidth="1"/>
    <col min="2" max="2" width="9.14453125" style="3"/>
    <col min="3" max="5" width="11.97265625" style="17" customWidth="1"/>
    <col min="6" max="7" width="11.97265625" style="2" customWidth="1"/>
    <col min="8" max="16384" width="9.14453125" style="2"/>
  </cols>
  <sheetData>
    <row r="1" spans="1:7" x14ac:dyDescent="0.2">
      <c r="A1" s="79" t="s">
        <v>15</v>
      </c>
      <c r="B1" s="79"/>
      <c r="C1" s="79"/>
      <c r="D1" s="79"/>
      <c r="E1" s="79"/>
    </row>
    <row r="2" spans="1:7" x14ac:dyDescent="0.2">
      <c r="A2" s="79" t="s">
        <v>66</v>
      </c>
      <c r="B2" s="79"/>
      <c r="C2" s="79"/>
      <c r="D2" s="79"/>
      <c r="E2" s="79"/>
    </row>
    <row r="3" spans="1:7" x14ac:dyDescent="0.2">
      <c r="A3" s="1"/>
    </row>
    <row r="4" spans="1:7" x14ac:dyDescent="0.2">
      <c r="A4" s="80" t="s">
        <v>60</v>
      </c>
      <c r="B4" s="80"/>
      <c r="C4" s="80"/>
      <c r="D4" s="80"/>
      <c r="E4" s="80"/>
    </row>
    <row r="5" spans="1:7" ht="15.75" customHeight="1" x14ac:dyDescent="0.2">
      <c r="A5" s="81" t="s">
        <v>16</v>
      </c>
      <c r="B5" s="81"/>
      <c r="C5" s="81"/>
      <c r="D5" s="81"/>
      <c r="E5" s="81"/>
    </row>
    <row r="6" spans="1:7" x14ac:dyDescent="0.2">
      <c r="A6" s="4"/>
    </row>
    <row r="7" spans="1:7" x14ac:dyDescent="0.2">
      <c r="A7" s="12" t="s">
        <v>17</v>
      </c>
    </row>
    <row r="8" spans="1:7" x14ac:dyDescent="0.2">
      <c r="A8" s="1"/>
    </row>
    <row r="9" spans="1:7" x14ac:dyDescent="0.2">
      <c r="A9" s="82" t="s">
        <v>28</v>
      </c>
      <c r="B9" s="83" t="s">
        <v>18</v>
      </c>
      <c r="C9" s="84" t="s">
        <v>63</v>
      </c>
      <c r="D9" s="84"/>
      <c r="E9" s="84"/>
    </row>
    <row r="10" spans="1:7" ht="37.5" x14ac:dyDescent="0.2">
      <c r="A10" s="82"/>
      <c r="B10" s="83"/>
      <c r="C10" s="31" t="s">
        <v>19</v>
      </c>
      <c r="D10" s="31" t="s">
        <v>20</v>
      </c>
      <c r="E10" s="39" t="s">
        <v>14</v>
      </c>
    </row>
    <row r="11" spans="1:7" x14ac:dyDescent="0.2">
      <c r="A11" s="5" t="s">
        <v>21</v>
      </c>
      <c r="B11" s="6" t="s">
        <v>10</v>
      </c>
      <c r="C11" s="50">
        <v>8</v>
      </c>
      <c r="D11" s="50">
        <v>8</v>
      </c>
      <c r="E11" s="50">
        <v>8</v>
      </c>
    </row>
    <row r="12" spans="1:7" x14ac:dyDescent="0.2">
      <c r="A12" s="9" t="s">
        <v>24</v>
      </c>
      <c r="B12" s="6" t="s">
        <v>2</v>
      </c>
      <c r="C12" s="18">
        <f>(C13-C32)/C11</f>
        <v>3014.7600937500001</v>
      </c>
      <c r="D12" s="18">
        <f t="shared" ref="D12:E12" si="0">(D13-D32)/D11</f>
        <v>3014.7600937500001</v>
      </c>
      <c r="E12" s="18">
        <f t="shared" si="0"/>
        <v>3014.7600937500001</v>
      </c>
    </row>
    <row r="13" spans="1:7" x14ac:dyDescent="0.2">
      <c r="A13" s="5" t="s">
        <v>11</v>
      </c>
      <c r="B13" s="6" t="s">
        <v>2</v>
      </c>
      <c r="C13" s="48">
        <f>C15+C29+C30+C33+C31+C32</f>
        <v>25676.080750000001</v>
      </c>
      <c r="D13" s="48">
        <f t="shared" ref="D13:E13" si="1">D15+D29+D30+D33+D31+D32</f>
        <v>25676.080750000001</v>
      </c>
      <c r="E13" s="48">
        <f t="shared" si="1"/>
        <v>25676.080750000001</v>
      </c>
    </row>
    <row r="14" spans="1:7" x14ac:dyDescent="0.2">
      <c r="A14" s="7" t="s">
        <v>0</v>
      </c>
      <c r="B14" s="8"/>
      <c r="C14" s="18"/>
      <c r="D14" s="18"/>
      <c r="E14" s="18"/>
      <c r="G14" s="17"/>
    </row>
    <row r="15" spans="1:7" x14ac:dyDescent="0.2">
      <c r="A15" s="5" t="s">
        <v>12</v>
      </c>
      <c r="B15" s="6" t="s">
        <v>2</v>
      </c>
      <c r="C15" s="48">
        <f>C20+C26</f>
        <v>18861.5</v>
      </c>
      <c r="D15" s="48">
        <f t="shared" ref="D15:E15" si="2">D20+D26</f>
        <v>18861.5</v>
      </c>
      <c r="E15" s="48">
        <f t="shared" si="2"/>
        <v>18861.5</v>
      </c>
    </row>
    <row r="16" spans="1:7" x14ac:dyDescent="0.2">
      <c r="A16" s="7" t="s">
        <v>1</v>
      </c>
      <c r="B16" s="8"/>
      <c r="C16" s="18"/>
      <c r="D16" s="18"/>
      <c r="E16" s="18"/>
    </row>
    <row r="17" spans="1:5" s="21" customFormat="1" x14ac:dyDescent="0.2">
      <c r="A17" s="24" t="s">
        <v>30</v>
      </c>
      <c r="B17" s="20" t="s">
        <v>2</v>
      </c>
      <c r="C17" s="42"/>
      <c r="D17" s="42"/>
      <c r="E17" s="42"/>
    </row>
    <row r="18" spans="1:5" s="21" customFormat="1" x14ac:dyDescent="0.2">
      <c r="A18" s="25" t="s">
        <v>4</v>
      </c>
      <c r="B18" s="26" t="s">
        <v>3</v>
      </c>
      <c r="C18" s="43"/>
      <c r="D18" s="43"/>
      <c r="E18" s="43"/>
    </row>
    <row r="19" spans="1:5" s="21" customFormat="1" ht="21.95" customHeight="1" x14ac:dyDescent="0.2">
      <c r="A19" s="25" t="s">
        <v>26</v>
      </c>
      <c r="B19" s="20" t="s">
        <v>27</v>
      </c>
      <c r="C19" s="42"/>
      <c r="D19" s="42"/>
      <c r="E19" s="42"/>
    </row>
    <row r="20" spans="1:5" s="21" customFormat="1" ht="24.75" x14ac:dyDescent="0.2">
      <c r="A20" s="19" t="s">
        <v>31</v>
      </c>
      <c r="B20" s="57" t="s">
        <v>2</v>
      </c>
      <c r="C20" s="58">
        <v>14548</v>
      </c>
      <c r="D20" s="58">
        <v>14548</v>
      </c>
      <c r="E20" s="58">
        <v>14548</v>
      </c>
    </row>
    <row r="21" spans="1:5" s="21" customFormat="1" x14ac:dyDescent="0.2">
      <c r="A21" s="25" t="s">
        <v>4</v>
      </c>
      <c r="B21" s="26" t="s">
        <v>3</v>
      </c>
      <c r="C21" s="43">
        <v>6.94</v>
      </c>
      <c r="D21" s="43">
        <v>6.94</v>
      </c>
      <c r="E21" s="43">
        <v>6.94</v>
      </c>
    </row>
    <row r="22" spans="1:5" ht="21.95" customHeight="1" x14ac:dyDescent="0.2">
      <c r="A22" s="9" t="s">
        <v>26</v>
      </c>
      <c r="B22" s="6" t="s">
        <v>27</v>
      </c>
      <c r="C22" s="42">
        <f>C20/12/C21*1000</f>
        <v>174687.80019212296</v>
      </c>
      <c r="D22" s="42">
        <f t="shared" ref="D22:E22" si="3">D20/12/D21*1000</f>
        <v>174687.80019212296</v>
      </c>
      <c r="E22" s="42">
        <f t="shared" si="3"/>
        <v>174687.80019212296</v>
      </c>
    </row>
    <row r="23" spans="1:5" ht="35.25" x14ac:dyDescent="0.2">
      <c r="A23" s="13" t="s">
        <v>25</v>
      </c>
      <c r="B23" s="6" t="s">
        <v>2</v>
      </c>
      <c r="C23" s="42"/>
      <c r="D23" s="42"/>
      <c r="E23" s="42"/>
    </row>
    <row r="24" spans="1:5" x14ac:dyDescent="0.2">
      <c r="A24" s="9" t="s">
        <v>4</v>
      </c>
      <c r="B24" s="10" t="s">
        <v>3</v>
      </c>
      <c r="C24" s="43"/>
      <c r="D24" s="43"/>
      <c r="E24" s="43"/>
    </row>
    <row r="25" spans="1:5" ht="21.95" customHeight="1" x14ac:dyDescent="0.2">
      <c r="A25" s="9" t="s">
        <v>26</v>
      </c>
      <c r="B25" s="6" t="s">
        <v>27</v>
      </c>
      <c r="C25" s="42"/>
      <c r="D25" s="42"/>
      <c r="E25" s="42"/>
    </row>
    <row r="26" spans="1:5" ht="24.75" x14ac:dyDescent="0.2">
      <c r="A26" s="5" t="s">
        <v>23</v>
      </c>
      <c r="B26" s="55" t="s">
        <v>2</v>
      </c>
      <c r="C26" s="58">
        <v>4313.5</v>
      </c>
      <c r="D26" s="58">
        <v>4313.5</v>
      </c>
      <c r="E26" s="58">
        <v>4313.5</v>
      </c>
    </row>
    <row r="27" spans="1:5" x14ac:dyDescent="0.2">
      <c r="A27" s="9" t="s">
        <v>4</v>
      </c>
      <c r="B27" s="10" t="s">
        <v>3</v>
      </c>
      <c r="C27" s="43">
        <v>5.5</v>
      </c>
      <c r="D27" s="43">
        <v>5.5</v>
      </c>
      <c r="E27" s="43">
        <v>5.5</v>
      </c>
    </row>
    <row r="28" spans="1:5" ht="21.95" customHeight="1" x14ac:dyDescent="0.2">
      <c r="A28" s="9" t="s">
        <v>26</v>
      </c>
      <c r="B28" s="6" t="s">
        <v>27</v>
      </c>
      <c r="C28" s="42">
        <f>C26/12/C27*1000</f>
        <v>65356.060606060608</v>
      </c>
      <c r="D28" s="42">
        <f t="shared" ref="D28:E28" si="4">D26/12/D27*1000</f>
        <v>65356.060606060608</v>
      </c>
      <c r="E28" s="42">
        <f t="shared" si="4"/>
        <v>65356.060606060608</v>
      </c>
    </row>
    <row r="29" spans="1:5" x14ac:dyDescent="0.2">
      <c r="A29" s="5" t="s">
        <v>5</v>
      </c>
      <c r="B29" s="6" t="s">
        <v>2</v>
      </c>
      <c r="C29" s="48">
        <f>C15*10.05%</f>
        <v>1895.5807500000001</v>
      </c>
      <c r="D29" s="48">
        <f t="shared" ref="D29:E29" si="5">D15*10.05%</f>
        <v>1895.5807500000001</v>
      </c>
      <c r="E29" s="48">
        <f t="shared" si="5"/>
        <v>1895.5807500000001</v>
      </c>
    </row>
    <row r="30" spans="1:5" ht="33" x14ac:dyDescent="0.2">
      <c r="A30" s="11" t="s">
        <v>6</v>
      </c>
      <c r="B30" s="6" t="s">
        <v>2</v>
      </c>
      <c r="C30" s="48">
        <v>870</v>
      </c>
      <c r="D30" s="48">
        <v>870</v>
      </c>
      <c r="E30" s="48">
        <v>870</v>
      </c>
    </row>
    <row r="31" spans="1:5" x14ac:dyDescent="0.2">
      <c r="A31" s="11" t="s">
        <v>7</v>
      </c>
      <c r="B31" s="6" t="s">
        <v>2</v>
      </c>
      <c r="C31" s="18">
        <v>0</v>
      </c>
      <c r="D31" s="18">
        <v>0</v>
      </c>
      <c r="E31" s="18">
        <v>0</v>
      </c>
    </row>
    <row r="32" spans="1:5" ht="33" x14ac:dyDescent="0.2">
      <c r="A32" s="11" t="s">
        <v>8</v>
      </c>
      <c r="B32" s="6" t="s">
        <v>2</v>
      </c>
      <c r="C32" s="18">
        <v>1558</v>
      </c>
      <c r="D32" s="18">
        <v>1558</v>
      </c>
      <c r="E32" s="18">
        <v>1558</v>
      </c>
    </row>
    <row r="33" spans="1:5" ht="38.25" customHeight="1" x14ac:dyDescent="0.2">
      <c r="A33" s="11" t="s">
        <v>9</v>
      </c>
      <c r="B33" s="6" t="s">
        <v>2</v>
      </c>
      <c r="C33" s="48">
        <v>2491</v>
      </c>
      <c r="D33" s="48">
        <v>2491</v>
      </c>
      <c r="E33" s="48">
        <v>2491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A1:G33"/>
  <sheetViews>
    <sheetView topLeftCell="A23" workbookViewId="0">
      <selection activeCell="C32" sqref="C32:E32"/>
    </sheetView>
  </sheetViews>
  <sheetFormatPr defaultColWidth="9.14453125" defaultRowHeight="19.5" x14ac:dyDescent="0.2"/>
  <cols>
    <col min="1" max="1" width="69.4140625" style="2" customWidth="1"/>
    <col min="2" max="2" width="9.14453125" style="3"/>
    <col min="3" max="5" width="11.97265625" style="17" customWidth="1"/>
    <col min="6" max="7" width="11.97265625" style="2" customWidth="1"/>
    <col min="8" max="16384" width="9.14453125" style="2"/>
  </cols>
  <sheetData>
    <row r="1" spans="1:7" x14ac:dyDescent="0.2">
      <c r="A1" s="79" t="s">
        <v>15</v>
      </c>
      <c r="B1" s="79"/>
      <c r="C1" s="79"/>
      <c r="D1" s="79"/>
      <c r="E1" s="79"/>
    </row>
    <row r="2" spans="1:7" x14ac:dyDescent="0.2">
      <c r="A2" s="79" t="s">
        <v>66</v>
      </c>
      <c r="B2" s="79"/>
      <c r="C2" s="79"/>
      <c r="D2" s="79"/>
      <c r="E2" s="79"/>
    </row>
    <row r="3" spans="1:7" x14ac:dyDescent="0.2">
      <c r="A3" s="1"/>
    </row>
    <row r="4" spans="1:7" x14ac:dyDescent="0.2">
      <c r="A4" s="80" t="s">
        <v>59</v>
      </c>
      <c r="B4" s="80"/>
      <c r="C4" s="80"/>
      <c r="D4" s="80"/>
      <c r="E4" s="80"/>
    </row>
    <row r="5" spans="1:7" ht="15.75" customHeight="1" x14ac:dyDescent="0.2">
      <c r="A5" s="81" t="s">
        <v>16</v>
      </c>
      <c r="B5" s="81"/>
      <c r="C5" s="81"/>
      <c r="D5" s="81"/>
      <c r="E5" s="81"/>
    </row>
    <row r="6" spans="1:7" x14ac:dyDescent="0.2">
      <c r="A6" s="4"/>
    </row>
    <row r="7" spans="1:7" x14ac:dyDescent="0.2">
      <c r="A7" s="12" t="s">
        <v>17</v>
      </c>
    </row>
    <row r="8" spans="1:7" x14ac:dyDescent="0.2">
      <c r="A8" s="1"/>
    </row>
    <row r="9" spans="1:7" x14ac:dyDescent="0.2">
      <c r="A9" s="82" t="s">
        <v>28</v>
      </c>
      <c r="B9" s="83" t="s">
        <v>18</v>
      </c>
      <c r="C9" s="84" t="s">
        <v>63</v>
      </c>
      <c r="D9" s="84"/>
      <c r="E9" s="84"/>
    </row>
    <row r="10" spans="1:7" ht="37.5" x14ac:dyDescent="0.2">
      <c r="A10" s="82"/>
      <c r="B10" s="83"/>
      <c r="C10" s="31" t="s">
        <v>19</v>
      </c>
      <c r="D10" s="31" t="s">
        <v>20</v>
      </c>
      <c r="E10" s="39" t="s">
        <v>14</v>
      </c>
    </row>
    <row r="11" spans="1:7" x14ac:dyDescent="0.2">
      <c r="A11" s="5" t="s">
        <v>21</v>
      </c>
      <c r="B11" s="6" t="s">
        <v>10</v>
      </c>
      <c r="C11" s="50">
        <v>23</v>
      </c>
      <c r="D11" s="50">
        <v>23</v>
      </c>
      <c r="E11" s="50">
        <v>23</v>
      </c>
    </row>
    <row r="12" spans="1:7" x14ac:dyDescent="0.2">
      <c r="A12" s="9" t="s">
        <v>24</v>
      </c>
      <c r="B12" s="6" t="s">
        <v>2</v>
      </c>
      <c r="C12" s="18">
        <f>(C13-C32)/C11</f>
        <v>1408.5122782608694</v>
      </c>
      <c r="D12" s="18">
        <f t="shared" ref="D12:E12" si="0">(D13-D32)/D11</f>
        <v>1408.5122782608694</v>
      </c>
      <c r="E12" s="18">
        <f t="shared" si="0"/>
        <v>1408.5122782608694</v>
      </c>
    </row>
    <row r="13" spans="1:7" x14ac:dyDescent="0.2">
      <c r="A13" s="5" t="s">
        <v>11</v>
      </c>
      <c r="B13" s="6" t="s">
        <v>2</v>
      </c>
      <c r="C13" s="48">
        <f>C15+C29+C30+C33+C31+C32</f>
        <v>33953.782399999996</v>
      </c>
      <c r="D13" s="48">
        <f t="shared" ref="D13:E13" si="1">D15+D29+D30+D33+D31+D32</f>
        <v>33953.782399999996</v>
      </c>
      <c r="E13" s="48">
        <f t="shared" si="1"/>
        <v>33953.782399999996</v>
      </c>
    </row>
    <row r="14" spans="1:7" x14ac:dyDescent="0.2">
      <c r="A14" s="7" t="s">
        <v>0</v>
      </c>
      <c r="B14" s="8"/>
      <c r="C14" s="18"/>
      <c r="D14" s="18"/>
      <c r="E14" s="18"/>
      <c r="G14" s="17"/>
    </row>
    <row r="15" spans="1:7" x14ac:dyDescent="0.2">
      <c r="A15" s="5" t="s">
        <v>12</v>
      </c>
      <c r="B15" s="6" t="s">
        <v>2</v>
      </c>
      <c r="C15" s="48">
        <f>C20+C26</f>
        <v>25004.799999999999</v>
      </c>
      <c r="D15" s="48">
        <f t="shared" ref="D15:E15" si="2">D20+D26</f>
        <v>25004.799999999999</v>
      </c>
      <c r="E15" s="48">
        <f t="shared" si="2"/>
        <v>25004.799999999999</v>
      </c>
    </row>
    <row r="16" spans="1:7" x14ac:dyDescent="0.2">
      <c r="A16" s="7" t="s">
        <v>1</v>
      </c>
      <c r="B16" s="8"/>
      <c r="C16" s="18"/>
      <c r="D16" s="18"/>
      <c r="E16" s="18"/>
    </row>
    <row r="17" spans="1:5" s="21" customFormat="1" x14ac:dyDescent="0.2">
      <c r="A17" s="19" t="s">
        <v>30</v>
      </c>
      <c r="B17" s="20" t="s">
        <v>2</v>
      </c>
      <c r="C17" s="33"/>
      <c r="D17" s="33"/>
      <c r="E17" s="33"/>
    </row>
    <row r="18" spans="1:5" s="21" customFormat="1" x14ac:dyDescent="0.2">
      <c r="A18" s="25" t="s">
        <v>4</v>
      </c>
      <c r="B18" s="26" t="s">
        <v>3</v>
      </c>
      <c r="C18" s="40"/>
      <c r="D18" s="40"/>
      <c r="E18" s="40"/>
    </row>
    <row r="19" spans="1:5" s="21" customFormat="1" ht="21.95" customHeight="1" x14ac:dyDescent="0.2">
      <c r="A19" s="25" t="s">
        <v>26</v>
      </c>
      <c r="B19" s="20" t="s">
        <v>27</v>
      </c>
      <c r="C19" s="33"/>
      <c r="D19" s="33"/>
      <c r="E19" s="33"/>
    </row>
    <row r="20" spans="1:5" s="21" customFormat="1" x14ac:dyDescent="0.2">
      <c r="A20" s="19" t="s">
        <v>31</v>
      </c>
      <c r="B20" s="20" t="s">
        <v>2</v>
      </c>
      <c r="C20" s="59">
        <v>18899</v>
      </c>
      <c r="D20" s="59">
        <v>18899</v>
      </c>
      <c r="E20" s="59">
        <v>18899</v>
      </c>
    </row>
    <row r="21" spans="1:5" s="21" customFormat="1" x14ac:dyDescent="0.2">
      <c r="A21" s="25" t="s">
        <v>4</v>
      </c>
      <c r="B21" s="26" t="s">
        <v>3</v>
      </c>
      <c r="C21" s="40">
        <v>8.5</v>
      </c>
      <c r="D21" s="40">
        <v>8.5</v>
      </c>
      <c r="E21" s="40">
        <v>8.5</v>
      </c>
    </row>
    <row r="22" spans="1:5" ht="21.95" customHeight="1" x14ac:dyDescent="0.2">
      <c r="A22" s="9" t="s">
        <v>26</v>
      </c>
      <c r="B22" s="6" t="s">
        <v>27</v>
      </c>
      <c r="C22" s="33">
        <f>C20/12/C21*1000</f>
        <v>185284.31372549018</v>
      </c>
      <c r="D22" s="33">
        <f t="shared" ref="D22:E22" si="3">D20/12/D21*1000</f>
        <v>185284.31372549018</v>
      </c>
      <c r="E22" s="33">
        <f t="shared" si="3"/>
        <v>185284.31372549018</v>
      </c>
    </row>
    <row r="23" spans="1:5" ht="35.25" x14ac:dyDescent="0.2">
      <c r="A23" s="11" t="s">
        <v>61</v>
      </c>
      <c r="B23" s="55" t="s">
        <v>2</v>
      </c>
      <c r="C23" s="59"/>
      <c r="D23" s="59"/>
      <c r="E23" s="59"/>
    </row>
    <row r="24" spans="1:5" x14ac:dyDescent="0.2">
      <c r="A24" s="9" t="s">
        <v>4</v>
      </c>
      <c r="B24" s="10" t="s">
        <v>3</v>
      </c>
      <c r="C24" s="40"/>
      <c r="D24" s="40"/>
      <c r="E24" s="40"/>
    </row>
    <row r="25" spans="1:5" ht="21.95" customHeight="1" x14ac:dyDescent="0.2">
      <c r="A25" s="9" t="s">
        <v>26</v>
      </c>
      <c r="B25" s="6" t="s">
        <v>27</v>
      </c>
      <c r="C25" s="33"/>
      <c r="D25" s="33"/>
      <c r="E25" s="33"/>
    </row>
    <row r="26" spans="1:5" ht="24.75" x14ac:dyDescent="0.2">
      <c r="A26" s="5" t="s">
        <v>23</v>
      </c>
      <c r="B26" s="55" t="s">
        <v>2</v>
      </c>
      <c r="C26" s="59">
        <v>6105.8</v>
      </c>
      <c r="D26" s="59">
        <v>6105.8</v>
      </c>
      <c r="E26" s="59">
        <v>6105.8</v>
      </c>
    </row>
    <row r="27" spans="1:5" x14ac:dyDescent="0.2">
      <c r="A27" s="9" t="s">
        <v>4</v>
      </c>
      <c r="B27" s="10" t="s">
        <v>3</v>
      </c>
      <c r="C27" s="40">
        <v>8</v>
      </c>
      <c r="D27" s="40">
        <v>8</v>
      </c>
      <c r="E27" s="40">
        <v>8</v>
      </c>
    </row>
    <row r="28" spans="1:5" ht="21.95" customHeight="1" x14ac:dyDescent="0.2">
      <c r="A28" s="9" t="s">
        <v>26</v>
      </c>
      <c r="B28" s="6" t="s">
        <v>27</v>
      </c>
      <c r="C28" s="33">
        <f>C26/12/C27*1000</f>
        <v>63602.083333333336</v>
      </c>
      <c r="D28" s="33">
        <f t="shared" ref="D28:E28" si="4">D26/12/D27*1000</f>
        <v>63602.083333333336</v>
      </c>
      <c r="E28" s="33">
        <f t="shared" si="4"/>
        <v>63602.083333333336</v>
      </c>
    </row>
    <row r="29" spans="1:5" ht="24.75" x14ac:dyDescent="0.2">
      <c r="A29" s="5" t="s">
        <v>5</v>
      </c>
      <c r="B29" s="55" t="s">
        <v>2</v>
      </c>
      <c r="C29" s="48">
        <f>C15*10.05%</f>
        <v>2512.9823999999999</v>
      </c>
      <c r="D29" s="48">
        <f t="shared" ref="D29:E29" si="5">D15*10.05%</f>
        <v>2512.9823999999999</v>
      </c>
      <c r="E29" s="48">
        <f t="shared" si="5"/>
        <v>2512.9823999999999</v>
      </c>
    </row>
    <row r="30" spans="1:5" ht="33" x14ac:dyDescent="0.2">
      <c r="A30" s="11" t="s">
        <v>6</v>
      </c>
      <c r="B30" s="6" t="s">
        <v>2</v>
      </c>
      <c r="C30" s="48">
        <v>1116</v>
      </c>
      <c r="D30" s="48">
        <v>1116</v>
      </c>
      <c r="E30" s="48">
        <v>1116</v>
      </c>
    </row>
    <row r="31" spans="1:5" x14ac:dyDescent="0.2">
      <c r="A31" s="11" t="s">
        <v>7</v>
      </c>
      <c r="B31" s="6" t="s">
        <v>2</v>
      </c>
      <c r="C31" s="18">
        <v>300</v>
      </c>
      <c r="D31" s="18">
        <v>300</v>
      </c>
      <c r="E31" s="18">
        <v>300</v>
      </c>
    </row>
    <row r="32" spans="1:5" ht="33" x14ac:dyDescent="0.2">
      <c r="A32" s="11" t="s">
        <v>8</v>
      </c>
      <c r="B32" s="6" t="s">
        <v>2</v>
      </c>
      <c r="C32" s="18">
        <v>1558</v>
      </c>
      <c r="D32" s="18">
        <v>1558</v>
      </c>
      <c r="E32" s="18">
        <v>1558</v>
      </c>
    </row>
    <row r="33" spans="1:5" ht="38.25" customHeight="1" x14ac:dyDescent="0.2">
      <c r="A33" s="11" t="s">
        <v>9</v>
      </c>
      <c r="B33" s="6" t="s">
        <v>2</v>
      </c>
      <c r="C33" s="48">
        <v>3462</v>
      </c>
      <c r="D33" s="48">
        <v>3462</v>
      </c>
      <c r="E33" s="48">
        <v>3462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H33"/>
  <sheetViews>
    <sheetView topLeftCell="A26" workbookViewId="0">
      <selection activeCell="C32" sqref="C32"/>
    </sheetView>
  </sheetViews>
  <sheetFormatPr defaultColWidth="9.14453125" defaultRowHeight="19.5" x14ac:dyDescent="0.2"/>
  <cols>
    <col min="1" max="1" width="69.4140625" style="2" customWidth="1"/>
    <col min="2" max="2" width="9.14453125" style="3"/>
    <col min="3" max="3" width="14.2578125" style="17" customWidth="1"/>
    <col min="4" max="4" width="13.5859375" style="17" customWidth="1"/>
    <col min="5" max="5" width="15.87109375" style="17" customWidth="1"/>
    <col min="6" max="6" width="11.97265625" style="2" customWidth="1"/>
    <col min="7" max="7" width="15.33203125" style="2" customWidth="1"/>
    <col min="8" max="16384" width="9.14453125" style="2"/>
  </cols>
  <sheetData>
    <row r="1" spans="1:7" x14ac:dyDescent="0.2">
      <c r="A1" s="79" t="s">
        <v>15</v>
      </c>
      <c r="B1" s="79"/>
      <c r="C1" s="79"/>
      <c r="D1" s="79"/>
      <c r="E1" s="79"/>
    </row>
    <row r="2" spans="1:7" x14ac:dyDescent="0.2">
      <c r="A2" s="79" t="s">
        <v>66</v>
      </c>
      <c r="B2" s="79"/>
      <c r="C2" s="79"/>
      <c r="D2" s="79"/>
      <c r="E2" s="79"/>
    </row>
    <row r="3" spans="1:7" x14ac:dyDescent="0.2">
      <c r="A3" s="1"/>
    </row>
    <row r="4" spans="1:7" x14ac:dyDescent="0.2">
      <c r="A4" s="80" t="s">
        <v>34</v>
      </c>
      <c r="B4" s="80"/>
      <c r="C4" s="80"/>
      <c r="D4" s="80"/>
      <c r="E4" s="80"/>
    </row>
    <row r="5" spans="1:7" ht="15.75" customHeight="1" x14ac:dyDescent="0.2">
      <c r="A5" s="81" t="s">
        <v>16</v>
      </c>
      <c r="B5" s="81"/>
      <c r="C5" s="81"/>
      <c r="D5" s="81"/>
      <c r="E5" s="81"/>
    </row>
    <row r="6" spans="1:7" x14ac:dyDescent="0.2">
      <c r="A6" s="4"/>
    </row>
    <row r="7" spans="1:7" x14ac:dyDescent="0.2">
      <c r="A7" s="12" t="s">
        <v>17</v>
      </c>
    </row>
    <row r="8" spans="1:7" x14ac:dyDescent="0.2">
      <c r="A8" s="1"/>
    </row>
    <row r="9" spans="1:7" x14ac:dyDescent="0.2">
      <c r="A9" s="82" t="s">
        <v>28</v>
      </c>
      <c r="B9" s="83" t="s">
        <v>18</v>
      </c>
      <c r="C9" s="84" t="s">
        <v>63</v>
      </c>
      <c r="D9" s="84"/>
      <c r="E9" s="84"/>
    </row>
    <row r="10" spans="1:7" ht="37.5" x14ac:dyDescent="0.2">
      <c r="A10" s="82"/>
      <c r="B10" s="83"/>
      <c r="C10" s="31" t="s">
        <v>19</v>
      </c>
      <c r="D10" s="31" t="s">
        <v>20</v>
      </c>
      <c r="E10" s="38" t="s">
        <v>14</v>
      </c>
    </row>
    <row r="11" spans="1:7" x14ac:dyDescent="0.2">
      <c r="A11" s="76" t="s">
        <v>21</v>
      </c>
      <c r="B11" s="6" t="s">
        <v>10</v>
      </c>
      <c r="C11" s="50">
        <v>468</v>
      </c>
      <c r="D11" s="50">
        <v>468</v>
      </c>
      <c r="E11" s="50">
        <v>468</v>
      </c>
    </row>
    <row r="12" spans="1:7" x14ac:dyDescent="0.2">
      <c r="A12" s="9" t="s">
        <v>24</v>
      </c>
      <c r="B12" s="6" t="s">
        <v>2</v>
      </c>
      <c r="C12" s="18">
        <f>(C13-C32)/C11</f>
        <v>384.10513247863247</v>
      </c>
      <c r="D12" s="18">
        <f t="shared" ref="D12:E12" si="0">(D13-D32)/D11</f>
        <v>384.10513247863247</v>
      </c>
      <c r="E12" s="18">
        <f t="shared" si="0"/>
        <v>384.10513247863247</v>
      </c>
    </row>
    <row r="13" spans="1:7" x14ac:dyDescent="0.2">
      <c r="A13" s="76" t="s">
        <v>11</v>
      </c>
      <c r="B13" s="6" t="s">
        <v>2</v>
      </c>
      <c r="C13" s="73">
        <f>C15+C29+C30+C33+C31+C32</f>
        <v>191347.20199999999</v>
      </c>
      <c r="D13" s="73">
        <f t="shared" ref="D13:E13" si="1">D15+D29+D30+D33+D31+D32</f>
        <v>201347.20199999999</v>
      </c>
      <c r="E13" s="73">
        <f t="shared" si="1"/>
        <v>201347.20199999999</v>
      </c>
      <c r="F13" s="17"/>
    </row>
    <row r="14" spans="1:7" x14ac:dyDescent="0.2">
      <c r="A14" s="7" t="s">
        <v>0</v>
      </c>
      <c r="B14" s="8"/>
      <c r="C14" s="18">
        <v>0</v>
      </c>
      <c r="D14" s="18">
        <v>1</v>
      </c>
      <c r="E14" s="18">
        <v>2</v>
      </c>
      <c r="G14" s="17"/>
    </row>
    <row r="15" spans="1:7" s="21" customFormat="1" x14ac:dyDescent="0.2">
      <c r="A15" s="76" t="s">
        <v>12</v>
      </c>
      <c r="B15" s="20" t="s">
        <v>2</v>
      </c>
      <c r="C15" s="73">
        <f>C17+C20+C23+C26</f>
        <v>137604</v>
      </c>
      <c r="D15" s="73">
        <f t="shared" ref="D15:E15" si="2">D17+D20+D23+D26</f>
        <v>137604</v>
      </c>
      <c r="E15" s="73">
        <f t="shared" si="2"/>
        <v>137604</v>
      </c>
    </row>
    <row r="16" spans="1:7" s="21" customFormat="1" x14ac:dyDescent="0.2">
      <c r="A16" s="22" t="s">
        <v>1</v>
      </c>
      <c r="B16" s="23"/>
      <c r="C16" s="33">
        <v>0</v>
      </c>
      <c r="D16" s="33">
        <v>0</v>
      </c>
      <c r="E16" s="33">
        <v>0</v>
      </c>
    </row>
    <row r="17" spans="1:8" s="21" customFormat="1" x14ac:dyDescent="0.2">
      <c r="A17" s="19" t="s">
        <v>30</v>
      </c>
      <c r="B17" s="20" t="s">
        <v>2</v>
      </c>
      <c r="C17" s="59">
        <v>8954</v>
      </c>
      <c r="D17" s="59">
        <v>8954</v>
      </c>
      <c r="E17" s="59">
        <v>8954</v>
      </c>
    </row>
    <row r="18" spans="1:8" s="21" customFormat="1" x14ac:dyDescent="0.2">
      <c r="A18" s="25" t="s">
        <v>4</v>
      </c>
      <c r="B18" s="26" t="s">
        <v>3</v>
      </c>
      <c r="C18" s="33">
        <v>6</v>
      </c>
      <c r="D18" s="33">
        <v>6</v>
      </c>
      <c r="E18" s="33">
        <v>6</v>
      </c>
      <c r="F18" s="21" t="s">
        <v>32</v>
      </c>
      <c r="G18" s="21" t="s">
        <v>32</v>
      </c>
    </row>
    <row r="19" spans="1:8" s="21" customFormat="1" ht="21.95" customHeight="1" x14ac:dyDescent="0.2">
      <c r="A19" s="25" t="s">
        <v>26</v>
      </c>
      <c r="B19" s="20" t="s">
        <v>27</v>
      </c>
      <c r="C19" s="33">
        <f>C17/C18/12*1000+200</f>
        <v>124561.11111111109</v>
      </c>
      <c r="D19" s="33">
        <f t="shared" ref="D19:E19" si="3">D17/D18/12*1000+200</f>
        <v>124561.11111111109</v>
      </c>
      <c r="E19" s="33">
        <f t="shared" si="3"/>
        <v>124561.11111111109</v>
      </c>
    </row>
    <row r="20" spans="1:8" s="21" customFormat="1" x14ac:dyDescent="0.2">
      <c r="A20" s="19" t="s">
        <v>31</v>
      </c>
      <c r="B20" s="20" t="s">
        <v>2</v>
      </c>
      <c r="C20" s="59">
        <v>99298</v>
      </c>
      <c r="D20" s="59">
        <v>99298</v>
      </c>
      <c r="E20" s="59">
        <v>99298</v>
      </c>
    </row>
    <row r="21" spans="1:8" s="21" customFormat="1" x14ac:dyDescent="0.2">
      <c r="A21" s="25" t="s">
        <v>4</v>
      </c>
      <c r="B21" s="26" t="s">
        <v>3</v>
      </c>
      <c r="C21" s="33">
        <v>45.3</v>
      </c>
      <c r="D21" s="33">
        <v>45.3</v>
      </c>
      <c r="E21" s="33">
        <v>45.3</v>
      </c>
      <c r="G21" s="21" t="s">
        <v>32</v>
      </c>
      <c r="H21" s="21" t="s">
        <v>32</v>
      </c>
    </row>
    <row r="22" spans="1:8" s="21" customFormat="1" ht="21.95" customHeight="1" x14ac:dyDescent="0.2">
      <c r="A22" s="25" t="s">
        <v>26</v>
      </c>
      <c r="B22" s="20" t="s">
        <v>27</v>
      </c>
      <c r="C22" s="33">
        <f>C20/12/C21*1000</f>
        <v>182667.40250183959</v>
      </c>
      <c r="D22" s="33">
        <f t="shared" ref="D22:E22" si="4">D20/12/D21*1000</f>
        <v>182667.40250183959</v>
      </c>
      <c r="E22" s="33">
        <f t="shared" si="4"/>
        <v>182667.40250183959</v>
      </c>
    </row>
    <row r="23" spans="1:8" s="21" customFormat="1" ht="35.25" x14ac:dyDescent="0.2">
      <c r="A23" s="27" t="s">
        <v>61</v>
      </c>
      <c r="B23" s="20" t="s">
        <v>2</v>
      </c>
      <c r="C23" s="59">
        <v>3012</v>
      </c>
      <c r="D23" s="59">
        <v>3012</v>
      </c>
      <c r="E23" s="59">
        <v>3012</v>
      </c>
    </row>
    <row r="24" spans="1:8" s="21" customFormat="1" x14ac:dyDescent="0.2">
      <c r="A24" s="25" t="s">
        <v>4</v>
      </c>
      <c r="B24" s="26" t="s">
        <v>3</v>
      </c>
      <c r="C24" s="33">
        <v>3</v>
      </c>
      <c r="D24" s="33">
        <v>3</v>
      </c>
      <c r="E24" s="33">
        <v>3</v>
      </c>
    </row>
    <row r="25" spans="1:8" s="21" customFormat="1" ht="21.95" customHeight="1" x14ac:dyDescent="0.2">
      <c r="A25" s="25" t="s">
        <v>26</v>
      </c>
      <c r="B25" s="20" t="s">
        <v>27</v>
      </c>
      <c r="C25" s="33">
        <f>C23/C24/12*1000</f>
        <v>83666.666666666672</v>
      </c>
      <c r="D25" s="33">
        <f t="shared" ref="D25:E25" si="5">D23/D24/12*1000</f>
        <v>83666.666666666672</v>
      </c>
      <c r="E25" s="33">
        <f t="shared" si="5"/>
        <v>83666.666666666672</v>
      </c>
    </row>
    <row r="26" spans="1:8" s="21" customFormat="1" x14ac:dyDescent="0.2">
      <c r="A26" s="19" t="s">
        <v>23</v>
      </c>
      <c r="B26" s="20" t="s">
        <v>2</v>
      </c>
      <c r="C26" s="59">
        <v>26340</v>
      </c>
      <c r="D26" s="59">
        <v>26340</v>
      </c>
      <c r="E26" s="59">
        <v>26340</v>
      </c>
    </row>
    <row r="27" spans="1:8" s="21" customFormat="1" x14ac:dyDescent="0.2">
      <c r="A27" s="25" t="s">
        <v>4</v>
      </c>
      <c r="B27" s="26" t="s">
        <v>3</v>
      </c>
      <c r="C27" s="33">
        <v>29.5</v>
      </c>
      <c r="D27" s="33">
        <v>29.5</v>
      </c>
      <c r="E27" s="33">
        <v>29.5</v>
      </c>
    </row>
    <row r="28" spans="1:8" s="21" customFormat="1" ht="21.95" customHeight="1" x14ac:dyDescent="0.2">
      <c r="A28" s="25" t="s">
        <v>26</v>
      </c>
      <c r="B28" s="20" t="s">
        <v>27</v>
      </c>
      <c r="C28" s="33">
        <f>C26/12/C27*1000</f>
        <v>74406.779661016961</v>
      </c>
      <c r="D28" s="33">
        <f t="shared" ref="D28:E28" si="6">D26/12/D27*1000</f>
        <v>74406.779661016961</v>
      </c>
      <c r="E28" s="33">
        <f t="shared" si="6"/>
        <v>74406.779661016961</v>
      </c>
    </row>
    <row r="29" spans="1:8" s="21" customFormat="1" x14ac:dyDescent="0.2">
      <c r="A29" s="76" t="s">
        <v>5</v>
      </c>
      <c r="B29" s="20" t="s">
        <v>2</v>
      </c>
      <c r="C29" s="48">
        <f>C15*10.05%</f>
        <v>13829.202000000001</v>
      </c>
      <c r="D29" s="48">
        <f t="shared" ref="D29:E29" si="7">D15*10.05%</f>
        <v>13829.202000000001</v>
      </c>
      <c r="E29" s="48">
        <f t="shared" si="7"/>
        <v>13829.202000000001</v>
      </c>
    </row>
    <row r="30" spans="1:8" s="21" customFormat="1" ht="33" x14ac:dyDescent="0.2">
      <c r="A30" s="77" t="s">
        <v>6</v>
      </c>
      <c r="B30" s="20" t="s">
        <v>2</v>
      </c>
      <c r="C30" s="59">
        <v>13525</v>
      </c>
      <c r="D30" s="59">
        <v>13525</v>
      </c>
      <c r="E30" s="59">
        <v>13525</v>
      </c>
    </row>
    <row r="31" spans="1:8" x14ac:dyDescent="0.2">
      <c r="A31" s="77" t="s">
        <v>7</v>
      </c>
      <c r="B31" s="6" t="s">
        <v>2</v>
      </c>
      <c r="C31" s="48">
        <v>1900</v>
      </c>
      <c r="D31" s="48">
        <v>1900</v>
      </c>
      <c r="E31" s="48">
        <v>1900</v>
      </c>
    </row>
    <row r="32" spans="1:8" ht="33" x14ac:dyDescent="0.2">
      <c r="A32" s="77" t="s">
        <v>8</v>
      </c>
      <c r="B32" s="6" t="s">
        <v>2</v>
      </c>
      <c r="C32" s="58">
        <v>11586</v>
      </c>
      <c r="D32" s="58">
        <v>21586</v>
      </c>
      <c r="E32" s="58">
        <v>21586</v>
      </c>
    </row>
    <row r="33" spans="1:5" ht="38.25" customHeight="1" x14ac:dyDescent="0.2">
      <c r="A33" s="77" t="s">
        <v>9</v>
      </c>
      <c r="B33" s="6" t="s">
        <v>2</v>
      </c>
      <c r="C33" s="48">
        <v>12903</v>
      </c>
      <c r="D33" s="48">
        <v>12903</v>
      </c>
      <c r="E33" s="48">
        <v>12903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G33"/>
  <sheetViews>
    <sheetView topLeftCell="A26" workbookViewId="0">
      <selection activeCell="B35" sqref="B35"/>
    </sheetView>
  </sheetViews>
  <sheetFormatPr defaultColWidth="9.14453125" defaultRowHeight="19.5" x14ac:dyDescent="0.2"/>
  <cols>
    <col min="1" max="1" width="69.4140625" style="2" customWidth="1"/>
    <col min="2" max="2" width="9.14453125" style="3"/>
    <col min="3" max="5" width="14.125" style="17" customWidth="1"/>
    <col min="6" max="7" width="11.97265625" style="2" customWidth="1"/>
    <col min="8" max="16384" width="9.14453125" style="2"/>
  </cols>
  <sheetData>
    <row r="1" spans="1:7" x14ac:dyDescent="0.2">
      <c r="A1" s="79" t="s">
        <v>15</v>
      </c>
      <c r="B1" s="79"/>
      <c r="C1" s="79"/>
      <c r="D1" s="79"/>
      <c r="E1" s="79"/>
    </row>
    <row r="2" spans="1:7" x14ac:dyDescent="0.2">
      <c r="A2" s="79" t="s">
        <v>66</v>
      </c>
      <c r="B2" s="79"/>
      <c r="C2" s="79"/>
      <c r="D2" s="79"/>
      <c r="E2" s="79"/>
    </row>
    <row r="3" spans="1:7" x14ac:dyDescent="0.2">
      <c r="A3" s="1"/>
    </row>
    <row r="4" spans="1:7" ht="44.25" customHeight="1" x14ac:dyDescent="0.2">
      <c r="A4" s="85" t="s">
        <v>35</v>
      </c>
      <c r="B4" s="85"/>
      <c r="C4" s="85"/>
      <c r="D4" s="85"/>
      <c r="E4" s="85"/>
    </row>
    <row r="5" spans="1:7" ht="15.75" customHeight="1" x14ac:dyDescent="0.2">
      <c r="A5" s="81" t="s">
        <v>16</v>
      </c>
      <c r="B5" s="81"/>
      <c r="C5" s="81"/>
      <c r="D5" s="81"/>
      <c r="E5" s="81"/>
    </row>
    <row r="6" spans="1:7" x14ac:dyDescent="0.2">
      <c r="A6" s="4"/>
    </row>
    <row r="7" spans="1:7" x14ac:dyDescent="0.2">
      <c r="A7" s="12" t="s">
        <v>17</v>
      </c>
    </row>
    <row r="8" spans="1:7" x14ac:dyDescent="0.2">
      <c r="A8" s="1"/>
    </row>
    <row r="9" spans="1:7" x14ac:dyDescent="0.2">
      <c r="A9" s="82" t="s">
        <v>28</v>
      </c>
      <c r="B9" s="83" t="s">
        <v>18</v>
      </c>
      <c r="C9" s="84" t="s">
        <v>63</v>
      </c>
      <c r="D9" s="84"/>
      <c r="E9" s="84"/>
    </row>
    <row r="10" spans="1:7" ht="37.5" x14ac:dyDescent="0.2">
      <c r="A10" s="82"/>
      <c r="B10" s="83"/>
      <c r="C10" s="31" t="s">
        <v>19</v>
      </c>
      <c r="D10" s="31" t="s">
        <v>20</v>
      </c>
      <c r="E10" s="32" t="s">
        <v>14</v>
      </c>
    </row>
    <row r="11" spans="1:7" x14ac:dyDescent="0.2">
      <c r="A11" s="5" t="s">
        <v>21</v>
      </c>
      <c r="B11" s="6" t="s">
        <v>10</v>
      </c>
      <c r="C11" s="50">
        <v>231</v>
      </c>
      <c r="D11" s="50">
        <v>231</v>
      </c>
      <c r="E11" s="50">
        <v>231</v>
      </c>
      <c r="F11" s="21"/>
    </row>
    <row r="12" spans="1:7" x14ac:dyDescent="0.2">
      <c r="A12" s="9" t="s">
        <v>24</v>
      </c>
      <c r="B12" s="6" t="s">
        <v>2</v>
      </c>
      <c r="C12" s="33">
        <f>(C13-C32)/C11</f>
        <v>648.62886406926407</v>
      </c>
      <c r="D12" s="33">
        <f t="shared" ref="D12:E12" si="0">(D13-D32)/D11</f>
        <v>648.62886406926407</v>
      </c>
      <c r="E12" s="33">
        <f t="shared" si="0"/>
        <v>648.62886406926407</v>
      </c>
      <c r="F12" s="21"/>
    </row>
    <row r="13" spans="1:7" x14ac:dyDescent="0.2">
      <c r="A13" s="5" t="s">
        <v>11</v>
      </c>
      <c r="B13" s="6" t="s">
        <v>2</v>
      </c>
      <c r="C13" s="73">
        <f>C15+C29+C30+C33+C31+C32</f>
        <v>167821.26759999999</v>
      </c>
      <c r="D13" s="73">
        <f t="shared" ref="D13:E13" si="1">D15+D29+D30+D33+D31+D32</f>
        <v>174821.26759999999</v>
      </c>
      <c r="E13" s="73">
        <f t="shared" si="1"/>
        <v>174821.26759999999</v>
      </c>
      <c r="F13" s="21"/>
    </row>
    <row r="14" spans="1:7" x14ac:dyDescent="0.2">
      <c r="A14" s="7" t="s">
        <v>0</v>
      </c>
      <c r="B14" s="8"/>
      <c r="C14" s="33">
        <v>0</v>
      </c>
      <c r="D14" s="33">
        <v>1</v>
      </c>
      <c r="E14" s="33">
        <v>2</v>
      </c>
      <c r="F14" s="21"/>
      <c r="G14" s="17"/>
    </row>
    <row r="15" spans="1:7" x14ac:dyDescent="0.2">
      <c r="A15" s="5" t="s">
        <v>12</v>
      </c>
      <c r="B15" s="6" t="s">
        <v>2</v>
      </c>
      <c r="C15" s="73">
        <f>C17+C20+C23+C26</f>
        <v>95095.2</v>
      </c>
      <c r="D15" s="73">
        <f t="shared" ref="D15:E15" si="2">D17+D20+D23+D26</f>
        <v>95095.2</v>
      </c>
      <c r="E15" s="73">
        <f t="shared" si="2"/>
        <v>95095.2</v>
      </c>
      <c r="F15" s="21"/>
    </row>
    <row r="16" spans="1:7" x14ac:dyDescent="0.2">
      <c r="A16" s="7" t="s">
        <v>1</v>
      </c>
      <c r="B16" s="8"/>
      <c r="C16" s="33">
        <v>0</v>
      </c>
      <c r="D16" s="33">
        <v>0</v>
      </c>
      <c r="E16" s="33">
        <v>0</v>
      </c>
      <c r="F16" s="21"/>
    </row>
    <row r="17" spans="1:6" s="21" customFormat="1" x14ac:dyDescent="0.2">
      <c r="A17" s="19" t="s">
        <v>30</v>
      </c>
      <c r="B17" s="20" t="s">
        <v>2</v>
      </c>
      <c r="C17" s="59">
        <v>7330.4</v>
      </c>
      <c r="D17" s="59">
        <v>7330.4</v>
      </c>
      <c r="E17" s="59">
        <v>7330.4</v>
      </c>
    </row>
    <row r="18" spans="1:6" s="21" customFormat="1" x14ac:dyDescent="0.2">
      <c r="A18" s="25" t="s">
        <v>4</v>
      </c>
      <c r="B18" s="26" t="s">
        <v>3</v>
      </c>
      <c r="C18" s="33">
        <v>5</v>
      </c>
      <c r="D18" s="33">
        <v>5</v>
      </c>
      <c r="E18" s="33">
        <v>5</v>
      </c>
    </row>
    <row r="19" spans="1:6" s="21" customFormat="1" ht="21.95" customHeight="1" x14ac:dyDescent="0.2">
      <c r="A19" s="25" t="s">
        <v>26</v>
      </c>
      <c r="B19" s="20" t="s">
        <v>27</v>
      </c>
      <c r="C19" s="33">
        <f>C17/C18/12*1000+200</f>
        <v>122373.33333333333</v>
      </c>
      <c r="D19" s="33">
        <f t="shared" ref="D19:E19" si="3">D17/D18/12*1000+200</f>
        <v>122373.33333333333</v>
      </c>
      <c r="E19" s="33">
        <f t="shared" si="3"/>
        <v>122373.33333333333</v>
      </c>
    </row>
    <row r="20" spans="1:6" s="21" customFormat="1" x14ac:dyDescent="0.2">
      <c r="A20" s="19" t="s">
        <v>31</v>
      </c>
      <c r="B20" s="20" t="s">
        <v>2</v>
      </c>
      <c r="C20" s="59">
        <v>61341.8</v>
      </c>
      <c r="D20" s="59">
        <v>61341.8</v>
      </c>
      <c r="E20" s="59">
        <v>61341.8</v>
      </c>
    </row>
    <row r="21" spans="1:6" x14ac:dyDescent="0.2">
      <c r="A21" s="9" t="s">
        <v>4</v>
      </c>
      <c r="B21" s="10" t="s">
        <v>3</v>
      </c>
      <c r="C21" s="33">
        <v>28.6</v>
      </c>
      <c r="D21" s="33">
        <v>28.6</v>
      </c>
      <c r="E21" s="33">
        <v>28.6</v>
      </c>
      <c r="F21" s="21"/>
    </row>
    <row r="22" spans="1:6" ht="21.95" customHeight="1" x14ac:dyDescent="0.2">
      <c r="A22" s="9" t="s">
        <v>26</v>
      </c>
      <c r="B22" s="6" t="s">
        <v>27</v>
      </c>
      <c r="C22" s="33">
        <f>C20/12/C21*1000</f>
        <v>178734.84848484848</v>
      </c>
      <c r="D22" s="33">
        <f t="shared" ref="D22:E22" si="4">D20/12/D21*1000</f>
        <v>178734.84848484848</v>
      </c>
      <c r="E22" s="33">
        <f t="shared" si="4"/>
        <v>178734.84848484848</v>
      </c>
      <c r="F22" s="21"/>
    </row>
    <row r="23" spans="1:6" ht="35.25" x14ac:dyDescent="0.2">
      <c r="A23" s="11" t="s">
        <v>61</v>
      </c>
      <c r="B23" s="6" t="s">
        <v>2</v>
      </c>
      <c r="C23" s="59">
        <v>4838</v>
      </c>
      <c r="D23" s="59">
        <v>4838</v>
      </c>
      <c r="E23" s="59">
        <v>4838</v>
      </c>
      <c r="F23" s="21"/>
    </row>
    <row r="24" spans="1:6" x14ac:dyDescent="0.2">
      <c r="A24" s="9" t="s">
        <v>4</v>
      </c>
      <c r="B24" s="10" t="s">
        <v>3</v>
      </c>
      <c r="C24" s="33">
        <v>4.5</v>
      </c>
      <c r="D24" s="33">
        <v>4.5</v>
      </c>
      <c r="E24" s="33">
        <v>4.5</v>
      </c>
    </row>
    <row r="25" spans="1:6" ht="21.95" customHeight="1" x14ac:dyDescent="0.2">
      <c r="A25" s="9" t="s">
        <v>26</v>
      </c>
      <c r="B25" s="6" t="s">
        <v>27</v>
      </c>
      <c r="C25" s="33">
        <f>C23/C24/12*1000</f>
        <v>89592.592592592599</v>
      </c>
      <c r="D25" s="33">
        <f t="shared" ref="D25:E25" si="5">D23/D24/12*1000</f>
        <v>89592.592592592599</v>
      </c>
      <c r="E25" s="33">
        <f t="shared" si="5"/>
        <v>89592.592592592599</v>
      </c>
    </row>
    <row r="26" spans="1:6" x14ac:dyDescent="0.2">
      <c r="A26" s="5" t="s">
        <v>23</v>
      </c>
      <c r="B26" s="6" t="s">
        <v>2</v>
      </c>
      <c r="C26" s="59">
        <v>21585</v>
      </c>
      <c r="D26" s="59">
        <v>21585</v>
      </c>
      <c r="E26" s="59">
        <v>21585</v>
      </c>
    </row>
    <row r="27" spans="1:6" x14ac:dyDescent="0.2">
      <c r="A27" s="9" t="s">
        <v>4</v>
      </c>
      <c r="B27" s="10" t="s">
        <v>3</v>
      </c>
      <c r="C27" s="33">
        <v>28</v>
      </c>
      <c r="D27" s="33">
        <v>28</v>
      </c>
      <c r="E27" s="33">
        <v>28</v>
      </c>
    </row>
    <row r="28" spans="1:6" ht="21.95" customHeight="1" x14ac:dyDescent="0.2">
      <c r="A28" s="9" t="s">
        <v>26</v>
      </c>
      <c r="B28" s="6" t="s">
        <v>27</v>
      </c>
      <c r="C28" s="33">
        <f>C26/12/C27*1000</f>
        <v>64241.071428571428</v>
      </c>
      <c r="D28" s="33">
        <f t="shared" ref="D28:E28" si="6">D26/12/D27*1000</f>
        <v>64241.071428571428</v>
      </c>
      <c r="E28" s="33">
        <f t="shared" si="6"/>
        <v>64241.071428571428</v>
      </c>
    </row>
    <row r="29" spans="1:6" x14ac:dyDescent="0.2">
      <c r="A29" s="5" t="s">
        <v>5</v>
      </c>
      <c r="B29" s="6" t="s">
        <v>2</v>
      </c>
      <c r="C29" s="48">
        <f>C15*10.05%</f>
        <v>9557.0676000000003</v>
      </c>
      <c r="D29" s="48">
        <f t="shared" ref="D29:E29" si="7">D15*10.05%</f>
        <v>9557.0676000000003</v>
      </c>
      <c r="E29" s="48">
        <f t="shared" si="7"/>
        <v>9557.0676000000003</v>
      </c>
    </row>
    <row r="30" spans="1:6" ht="33" x14ac:dyDescent="0.2">
      <c r="A30" s="11" t="s">
        <v>6</v>
      </c>
      <c r="B30" s="6" t="s">
        <v>2</v>
      </c>
      <c r="C30" s="59">
        <v>10616</v>
      </c>
      <c r="D30" s="59">
        <v>10616</v>
      </c>
      <c r="E30" s="59">
        <v>10616</v>
      </c>
    </row>
    <row r="31" spans="1:6" x14ac:dyDescent="0.2">
      <c r="A31" s="11" t="s">
        <v>7</v>
      </c>
      <c r="B31" s="6" t="s">
        <v>2</v>
      </c>
      <c r="C31" s="58">
        <v>24003</v>
      </c>
      <c r="D31" s="58">
        <v>24003</v>
      </c>
      <c r="E31" s="58">
        <v>24003</v>
      </c>
    </row>
    <row r="32" spans="1:6" ht="33" x14ac:dyDescent="0.2">
      <c r="A32" s="11" t="s">
        <v>8</v>
      </c>
      <c r="B32" s="6" t="s">
        <v>2</v>
      </c>
      <c r="C32" s="58">
        <v>17988</v>
      </c>
      <c r="D32" s="58">
        <v>24988</v>
      </c>
      <c r="E32" s="58">
        <v>24988</v>
      </c>
    </row>
    <row r="33" spans="1:5" ht="38.25" customHeight="1" x14ac:dyDescent="0.2">
      <c r="A33" s="11" t="s">
        <v>9</v>
      </c>
      <c r="B33" s="6" t="s">
        <v>2</v>
      </c>
      <c r="C33" s="48">
        <v>10562</v>
      </c>
      <c r="D33" s="48">
        <v>10562</v>
      </c>
      <c r="E33" s="48">
        <v>10562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G33"/>
  <sheetViews>
    <sheetView topLeftCell="A28" workbookViewId="0">
      <selection activeCell="C32" sqref="C32:E32"/>
    </sheetView>
  </sheetViews>
  <sheetFormatPr defaultColWidth="9.14453125" defaultRowHeight="19.5" x14ac:dyDescent="0.2"/>
  <cols>
    <col min="1" max="1" width="69.4140625" style="2" customWidth="1"/>
    <col min="2" max="2" width="9.14453125" style="3"/>
    <col min="3" max="3" width="14.52734375" style="17" customWidth="1"/>
    <col min="4" max="4" width="11.97265625" style="17" customWidth="1"/>
    <col min="5" max="5" width="11.97265625" style="41" customWidth="1"/>
    <col min="6" max="7" width="11.97265625" style="2" customWidth="1"/>
    <col min="8" max="16384" width="9.14453125" style="2"/>
  </cols>
  <sheetData>
    <row r="1" spans="1:7" x14ac:dyDescent="0.2">
      <c r="A1" s="79" t="s">
        <v>15</v>
      </c>
      <c r="B1" s="79"/>
      <c r="C1" s="79"/>
      <c r="D1" s="79"/>
      <c r="E1" s="79"/>
    </row>
    <row r="2" spans="1:7" x14ac:dyDescent="0.2">
      <c r="A2" s="79" t="s">
        <v>65</v>
      </c>
      <c r="B2" s="79"/>
      <c r="C2" s="79"/>
      <c r="D2" s="79"/>
      <c r="E2" s="79"/>
    </row>
    <row r="3" spans="1:7" x14ac:dyDescent="0.2">
      <c r="A3" s="1"/>
    </row>
    <row r="4" spans="1:7" x14ac:dyDescent="0.2">
      <c r="A4" s="80" t="s">
        <v>37</v>
      </c>
      <c r="B4" s="80"/>
      <c r="C4" s="80"/>
      <c r="D4" s="80"/>
      <c r="E4" s="80"/>
    </row>
    <row r="5" spans="1:7" ht="15.75" customHeight="1" x14ac:dyDescent="0.2">
      <c r="A5" s="81" t="s">
        <v>16</v>
      </c>
      <c r="B5" s="81"/>
      <c r="C5" s="81"/>
      <c r="D5" s="81"/>
      <c r="E5" s="81"/>
    </row>
    <row r="6" spans="1:7" x14ac:dyDescent="0.2">
      <c r="A6" s="4"/>
    </row>
    <row r="7" spans="1:7" x14ac:dyDescent="0.2">
      <c r="A7" s="12" t="s">
        <v>17</v>
      </c>
    </row>
    <row r="8" spans="1:7" x14ac:dyDescent="0.2">
      <c r="A8" s="1"/>
    </row>
    <row r="9" spans="1:7" x14ac:dyDescent="0.2">
      <c r="A9" s="82" t="s">
        <v>28</v>
      </c>
      <c r="B9" s="83" t="s">
        <v>18</v>
      </c>
      <c r="C9" s="84" t="s">
        <v>63</v>
      </c>
      <c r="D9" s="84"/>
      <c r="E9" s="84"/>
    </row>
    <row r="10" spans="1:7" ht="37.5" x14ac:dyDescent="0.2">
      <c r="A10" s="82"/>
      <c r="B10" s="83"/>
      <c r="C10" s="31" t="s">
        <v>19</v>
      </c>
      <c r="D10" s="31" t="s">
        <v>20</v>
      </c>
      <c r="E10" s="39" t="s">
        <v>14</v>
      </c>
    </row>
    <row r="11" spans="1:7" x14ac:dyDescent="0.2">
      <c r="A11" s="5" t="s">
        <v>21</v>
      </c>
      <c r="B11" s="6" t="s">
        <v>10</v>
      </c>
      <c r="C11" s="50">
        <v>181</v>
      </c>
      <c r="D11" s="50">
        <v>181</v>
      </c>
      <c r="E11" s="50">
        <v>181</v>
      </c>
    </row>
    <row r="12" spans="1:7" x14ac:dyDescent="0.2">
      <c r="A12" s="9" t="s">
        <v>24</v>
      </c>
      <c r="B12" s="6" t="s">
        <v>2</v>
      </c>
      <c r="C12" s="18">
        <f>(C13-C32)/C11</f>
        <v>933.45200828729276</v>
      </c>
      <c r="D12" s="18">
        <f t="shared" ref="D12:E12" si="0">(D13-D32)/D11</f>
        <v>933.45200828729276</v>
      </c>
      <c r="E12" s="18">
        <f t="shared" si="0"/>
        <v>933.45200828729276</v>
      </c>
    </row>
    <row r="13" spans="1:7" x14ac:dyDescent="0.2">
      <c r="A13" s="5" t="s">
        <v>11</v>
      </c>
      <c r="B13" s="6" t="s">
        <v>2</v>
      </c>
      <c r="C13" s="73">
        <f>C15+C29+C30+C33+C31+C32</f>
        <v>438455.41349999997</v>
      </c>
      <c r="D13" s="73">
        <f t="shared" ref="D13:E13" si="1">D15+D29+D30+D33+D31+D32</f>
        <v>438455.41349999997</v>
      </c>
      <c r="E13" s="73">
        <f t="shared" si="1"/>
        <v>438455.41349999997</v>
      </c>
    </row>
    <row r="14" spans="1:7" x14ac:dyDescent="0.2">
      <c r="A14" s="7" t="s">
        <v>0</v>
      </c>
      <c r="B14" s="8"/>
      <c r="C14" s="18">
        <v>0</v>
      </c>
      <c r="D14" s="18">
        <v>1</v>
      </c>
      <c r="E14" s="18">
        <v>2</v>
      </c>
      <c r="G14" s="17"/>
    </row>
    <row r="15" spans="1:7" x14ac:dyDescent="0.2">
      <c r="A15" s="5" t="s">
        <v>12</v>
      </c>
      <c r="B15" s="6" t="s">
        <v>2</v>
      </c>
      <c r="C15" s="73">
        <f>C17+C20+C23+C26</f>
        <v>136227</v>
      </c>
      <c r="D15" s="73">
        <f t="shared" ref="D15:E15" si="2">D17+D20+D23+D26</f>
        <v>136227</v>
      </c>
      <c r="E15" s="73">
        <f t="shared" si="2"/>
        <v>136227</v>
      </c>
    </row>
    <row r="16" spans="1:7" x14ac:dyDescent="0.2">
      <c r="A16" s="7" t="s">
        <v>1</v>
      </c>
      <c r="B16" s="8"/>
      <c r="C16" s="18">
        <v>0</v>
      </c>
      <c r="D16" s="18">
        <v>0</v>
      </c>
      <c r="E16" s="18">
        <v>0</v>
      </c>
    </row>
    <row r="17" spans="1:7" s="21" customFormat="1" ht="24.75" x14ac:dyDescent="0.2">
      <c r="A17" s="19" t="s">
        <v>30</v>
      </c>
      <c r="B17" s="57" t="s">
        <v>2</v>
      </c>
      <c r="C17" s="59">
        <v>7485</v>
      </c>
      <c r="D17" s="59">
        <v>7485</v>
      </c>
      <c r="E17" s="59">
        <v>7485</v>
      </c>
    </row>
    <row r="18" spans="1:7" s="21" customFormat="1" x14ac:dyDescent="0.2">
      <c r="A18" s="25" t="s">
        <v>4</v>
      </c>
      <c r="B18" s="26" t="s">
        <v>3</v>
      </c>
      <c r="C18" s="40">
        <v>4</v>
      </c>
      <c r="D18" s="40">
        <v>4</v>
      </c>
      <c r="E18" s="40">
        <v>4</v>
      </c>
    </row>
    <row r="19" spans="1:7" s="21" customFormat="1" ht="21.95" customHeight="1" x14ac:dyDescent="0.2">
      <c r="A19" s="25" t="s">
        <v>26</v>
      </c>
      <c r="B19" s="20" t="s">
        <v>27</v>
      </c>
      <c r="C19" s="33">
        <f>C17/C18/12*1000+200</f>
        <v>156137.5</v>
      </c>
      <c r="D19" s="33">
        <f t="shared" ref="D19:E19" si="3">D17/D18/12*1000+200</f>
        <v>156137.5</v>
      </c>
      <c r="E19" s="33">
        <f t="shared" si="3"/>
        <v>156137.5</v>
      </c>
      <c r="G19" s="28"/>
    </row>
    <row r="20" spans="1:7" s="21" customFormat="1" ht="24.75" x14ac:dyDescent="0.2">
      <c r="A20" s="19" t="s">
        <v>31</v>
      </c>
      <c r="B20" s="57" t="s">
        <v>2</v>
      </c>
      <c r="C20" s="59">
        <v>103233</v>
      </c>
      <c r="D20" s="59">
        <v>103233</v>
      </c>
      <c r="E20" s="59">
        <v>103233</v>
      </c>
    </row>
    <row r="21" spans="1:7" s="21" customFormat="1" x14ac:dyDescent="0.2">
      <c r="A21" s="25" t="s">
        <v>4</v>
      </c>
      <c r="B21" s="26" t="s">
        <v>3</v>
      </c>
      <c r="C21" s="40">
        <v>41.5</v>
      </c>
      <c r="D21" s="40">
        <v>41.5</v>
      </c>
      <c r="E21" s="40">
        <v>41.5</v>
      </c>
    </row>
    <row r="22" spans="1:7" ht="21.95" customHeight="1" x14ac:dyDescent="0.2">
      <c r="A22" s="9" t="s">
        <v>26</v>
      </c>
      <c r="B22" s="6" t="s">
        <v>27</v>
      </c>
      <c r="C22" s="33">
        <f>C20/12/C21*1000</f>
        <v>207295.18072289156</v>
      </c>
      <c r="D22" s="33">
        <f t="shared" ref="D22:E22" si="4">D20/12/D21*1000</f>
        <v>207295.18072289156</v>
      </c>
      <c r="E22" s="33">
        <f t="shared" si="4"/>
        <v>207295.18072289156</v>
      </c>
    </row>
    <row r="23" spans="1:7" ht="35.25" x14ac:dyDescent="0.2">
      <c r="A23" s="11" t="s">
        <v>61</v>
      </c>
      <c r="B23" s="55" t="s">
        <v>2</v>
      </c>
      <c r="C23" s="59">
        <v>7331</v>
      </c>
      <c r="D23" s="59">
        <v>7331</v>
      </c>
      <c r="E23" s="59">
        <v>7331</v>
      </c>
    </row>
    <row r="24" spans="1:7" x14ac:dyDescent="0.2">
      <c r="A24" s="9" t="s">
        <v>4</v>
      </c>
      <c r="B24" s="10" t="s">
        <v>3</v>
      </c>
      <c r="C24" s="40">
        <v>5.5</v>
      </c>
      <c r="D24" s="40">
        <v>5.5</v>
      </c>
      <c r="E24" s="40">
        <v>5.5</v>
      </c>
    </row>
    <row r="25" spans="1:7" ht="21.95" customHeight="1" x14ac:dyDescent="0.2">
      <c r="A25" s="9" t="s">
        <v>26</v>
      </c>
      <c r="B25" s="6" t="s">
        <v>27</v>
      </c>
      <c r="C25" s="33">
        <f>C23/C24/12*1000</f>
        <v>111075.75757575758</v>
      </c>
      <c r="D25" s="33">
        <f t="shared" ref="D25:E25" si="5">D23/D24/12*1000</f>
        <v>111075.75757575758</v>
      </c>
      <c r="E25" s="33">
        <f t="shared" si="5"/>
        <v>111075.75757575758</v>
      </c>
    </row>
    <row r="26" spans="1:7" ht="24.75" x14ac:dyDescent="0.2">
      <c r="A26" s="5" t="s">
        <v>23</v>
      </c>
      <c r="B26" s="55" t="s">
        <v>2</v>
      </c>
      <c r="C26" s="59">
        <v>18178</v>
      </c>
      <c r="D26" s="59">
        <v>18178</v>
      </c>
      <c r="E26" s="59">
        <v>18178</v>
      </c>
    </row>
    <row r="27" spans="1:7" x14ac:dyDescent="0.2">
      <c r="A27" s="9" t="s">
        <v>4</v>
      </c>
      <c r="B27" s="10" t="s">
        <v>3</v>
      </c>
      <c r="C27" s="40">
        <v>23</v>
      </c>
      <c r="D27" s="40">
        <v>23</v>
      </c>
      <c r="E27" s="40">
        <v>23</v>
      </c>
    </row>
    <row r="28" spans="1:7" ht="21.95" customHeight="1" x14ac:dyDescent="0.2">
      <c r="A28" s="9" t="s">
        <v>26</v>
      </c>
      <c r="B28" s="6" t="s">
        <v>27</v>
      </c>
      <c r="C28" s="33">
        <f>C26/12/C27*1000</f>
        <v>65862.318840579697</v>
      </c>
      <c r="D28" s="33">
        <f t="shared" ref="D28:E28" si="6">D26/12/D27*1000</f>
        <v>65862.318840579697</v>
      </c>
      <c r="E28" s="33">
        <f t="shared" si="6"/>
        <v>65862.318840579697</v>
      </c>
    </row>
    <row r="29" spans="1:7" x14ac:dyDescent="0.2">
      <c r="A29" s="5" t="s">
        <v>5</v>
      </c>
      <c r="B29" s="6" t="s">
        <v>2</v>
      </c>
      <c r="C29" s="48">
        <f>C15*10.05%</f>
        <v>13690.8135</v>
      </c>
      <c r="D29" s="48">
        <f t="shared" ref="D29:E29" si="7">D15*10.05%</f>
        <v>13690.8135</v>
      </c>
      <c r="E29" s="48">
        <f t="shared" si="7"/>
        <v>13690.8135</v>
      </c>
    </row>
    <row r="30" spans="1:7" ht="33" x14ac:dyDescent="0.2">
      <c r="A30" s="11" t="s">
        <v>6</v>
      </c>
      <c r="B30" s="6" t="s">
        <v>2</v>
      </c>
      <c r="C30" s="59">
        <v>8848</v>
      </c>
      <c r="D30" s="59">
        <v>8848</v>
      </c>
      <c r="E30" s="59">
        <v>8848</v>
      </c>
    </row>
    <row r="31" spans="1:7" x14ac:dyDescent="0.2">
      <c r="A31" s="11" t="s">
        <v>7</v>
      </c>
      <c r="B31" s="6" t="s">
        <v>2</v>
      </c>
      <c r="C31" s="18">
        <v>1775</v>
      </c>
      <c r="D31" s="18">
        <v>1775</v>
      </c>
      <c r="E31" s="18">
        <v>1775</v>
      </c>
    </row>
    <row r="32" spans="1:7" ht="33" x14ac:dyDescent="0.2">
      <c r="A32" s="11" t="s">
        <v>8</v>
      </c>
      <c r="B32" s="6" t="s">
        <v>2</v>
      </c>
      <c r="C32" s="58">
        <v>269500.59999999998</v>
      </c>
      <c r="D32" s="58">
        <v>269500.59999999998</v>
      </c>
      <c r="E32" s="58">
        <v>269500.59999999998</v>
      </c>
    </row>
    <row r="33" spans="1:5" ht="38.25" customHeight="1" x14ac:dyDescent="0.2">
      <c r="A33" s="11" t="s">
        <v>9</v>
      </c>
      <c r="B33" s="6" t="s">
        <v>2</v>
      </c>
      <c r="C33" s="48">
        <v>8414</v>
      </c>
      <c r="D33" s="48">
        <v>8414</v>
      </c>
      <c r="E33" s="48">
        <v>8414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A1:G33"/>
  <sheetViews>
    <sheetView topLeftCell="A26" workbookViewId="0">
      <selection activeCell="C32" sqref="C32:E32"/>
    </sheetView>
  </sheetViews>
  <sheetFormatPr defaultColWidth="9.14453125" defaultRowHeight="19.5" x14ac:dyDescent="0.2"/>
  <cols>
    <col min="1" max="1" width="69.4140625" style="2" customWidth="1"/>
    <col min="2" max="2" width="9.14453125" style="3"/>
    <col min="3" max="3" width="13.71875" style="17" customWidth="1"/>
    <col min="4" max="5" width="11.97265625" style="17" customWidth="1"/>
    <col min="6" max="7" width="11.97265625" style="2" customWidth="1"/>
    <col min="8" max="16384" width="9.14453125" style="2"/>
  </cols>
  <sheetData>
    <row r="1" spans="1:7" x14ac:dyDescent="0.2">
      <c r="A1" s="79" t="s">
        <v>15</v>
      </c>
      <c r="B1" s="79"/>
      <c r="C1" s="79"/>
      <c r="D1" s="79"/>
      <c r="E1" s="79"/>
    </row>
    <row r="2" spans="1:7" x14ac:dyDescent="0.2">
      <c r="A2" s="79" t="s">
        <v>66</v>
      </c>
      <c r="B2" s="79"/>
      <c r="C2" s="79"/>
      <c r="D2" s="79"/>
      <c r="E2" s="79"/>
    </row>
    <row r="3" spans="1:7" x14ac:dyDescent="0.2">
      <c r="A3" s="1"/>
    </row>
    <row r="4" spans="1:7" x14ac:dyDescent="0.2">
      <c r="A4" s="80" t="s">
        <v>36</v>
      </c>
      <c r="B4" s="80"/>
      <c r="C4" s="80"/>
      <c r="D4" s="80"/>
      <c r="E4" s="80"/>
    </row>
    <row r="5" spans="1:7" ht="15.75" customHeight="1" x14ac:dyDescent="0.2">
      <c r="A5" s="81" t="s">
        <v>16</v>
      </c>
      <c r="B5" s="81"/>
      <c r="C5" s="81"/>
      <c r="D5" s="81"/>
      <c r="E5" s="81"/>
    </row>
    <row r="6" spans="1:7" x14ac:dyDescent="0.2">
      <c r="A6" s="4"/>
    </row>
    <row r="7" spans="1:7" x14ac:dyDescent="0.2">
      <c r="A7" s="12" t="s">
        <v>17</v>
      </c>
    </row>
    <row r="8" spans="1:7" x14ac:dyDescent="0.2">
      <c r="A8" s="1"/>
    </row>
    <row r="9" spans="1:7" x14ac:dyDescent="0.2">
      <c r="A9" s="82" t="s">
        <v>28</v>
      </c>
      <c r="B9" s="83" t="s">
        <v>18</v>
      </c>
      <c r="C9" s="84" t="s">
        <v>63</v>
      </c>
      <c r="D9" s="84"/>
      <c r="E9" s="84"/>
    </row>
    <row r="10" spans="1:7" ht="37.5" x14ac:dyDescent="0.2">
      <c r="A10" s="82"/>
      <c r="B10" s="83"/>
      <c r="C10" s="31" t="s">
        <v>19</v>
      </c>
      <c r="D10" s="31" t="s">
        <v>20</v>
      </c>
      <c r="E10" s="39" t="s">
        <v>14</v>
      </c>
    </row>
    <row r="11" spans="1:7" x14ac:dyDescent="0.2">
      <c r="A11" s="5" t="s">
        <v>21</v>
      </c>
      <c r="B11" s="6" t="s">
        <v>10</v>
      </c>
      <c r="C11" s="50">
        <v>235</v>
      </c>
      <c r="D11" s="50">
        <v>235</v>
      </c>
      <c r="E11" s="50">
        <v>235</v>
      </c>
    </row>
    <row r="12" spans="1:7" x14ac:dyDescent="0.2">
      <c r="A12" s="9" t="s">
        <v>24</v>
      </c>
      <c r="B12" s="6" t="s">
        <v>2</v>
      </c>
      <c r="C12" s="18">
        <f>(C13-C32)/C11</f>
        <v>697.53154489361702</v>
      </c>
      <c r="D12" s="18">
        <f t="shared" ref="D12:E12" si="0">(D13-D32)/D11</f>
        <v>697.53154489361702</v>
      </c>
      <c r="E12" s="18">
        <f t="shared" si="0"/>
        <v>697.53154489361702</v>
      </c>
    </row>
    <row r="13" spans="1:7" x14ac:dyDescent="0.2">
      <c r="A13" s="5" t="s">
        <v>11</v>
      </c>
      <c r="B13" s="6" t="s">
        <v>2</v>
      </c>
      <c r="C13" s="73">
        <f>C15+C29+C30+C33+C31+C32</f>
        <v>171642.91305</v>
      </c>
      <c r="D13" s="73">
        <f t="shared" ref="D13:E13" si="1">D15+D29+D30+D33+D31+D32</f>
        <v>171642.91305</v>
      </c>
      <c r="E13" s="73">
        <f t="shared" si="1"/>
        <v>171642.91305</v>
      </c>
    </row>
    <row r="14" spans="1:7" x14ac:dyDescent="0.2">
      <c r="A14" s="7" t="s">
        <v>0</v>
      </c>
      <c r="B14" s="8"/>
      <c r="C14" s="18">
        <v>0</v>
      </c>
      <c r="D14" s="18">
        <v>1</v>
      </c>
      <c r="E14" s="18">
        <v>2</v>
      </c>
      <c r="G14" s="17"/>
    </row>
    <row r="15" spans="1:7" x14ac:dyDescent="0.2">
      <c r="A15" s="5" t="s">
        <v>12</v>
      </c>
      <c r="B15" s="6" t="s">
        <v>2</v>
      </c>
      <c r="C15" s="73">
        <f>C17+C20+C23+C26</f>
        <v>134406.1</v>
      </c>
      <c r="D15" s="73">
        <f t="shared" ref="D15:E15" si="2">D17+D20+D23+D26</f>
        <v>134406.1</v>
      </c>
      <c r="E15" s="73">
        <f t="shared" si="2"/>
        <v>134406.1</v>
      </c>
    </row>
    <row r="16" spans="1:7" x14ac:dyDescent="0.2">
      <c r="A16" s="7" t="s">
        <v>1</v>
      </c>
      <c r="B16" s="8"/>
      <c r="C16" s="18">
        <v>0</v>
      </c>
      <c r="D16" s="18">
        <v>0</v>
      </c>
      <c r="E16" s="18">
        <v>0</v>
      </c>
    </row>
    <row r="17" spans="1:5" s="21" customFormat="1" x14ac:dyDescent="0.2">
      <c r="A17" s="19" t="s">
        <v>30</v>
      </c>
      <c r="B17" s="20" t="s">
        <v>2</v>
      </c>
      <c r="C17" s="59">
        <v>8470</v>
      </c>
      <c r="D17" s="59">
        <v>8470</v>
      </c>
      <c r="E17" s="59">
        <v>8470</v>
      </c>
    </row>
    <row r="18" spans="1:5" s="21" customFormat="1" x14ac:dyDescent="0.2">
      <c r="A18" s="25" t="s">
        <v>4</v>
      </c>
      <c r="B18" s="26" t="s">
        <v>3</v>
      </c>
      <c r="C18" s="40">
        <v>4.5</v>
      </c>
      <c r="D18" s="40">
        <v>4.5</v>
      </c>
      <c r="E18" s="40">
        <v>4.5</v>
      </c>
    </row>
    <row r="19" spans="1:5" s="21" customFormat="1" ht="21.95" customHeight="1" x14ac:dyDescent="0.2">
      <c r="A19" s="25" t="s">
        <v>26</v>
      </c>
      <c r="B19" s="20" t="s">
        <v>27</v>
      </c>
      <c r="C19" s="33">
        <f>C17/C18/12*1000+200</f>
        <v>157051.85185185185</v>
      </c>
      <c r="D19" s="33">
        <f t="shared" ref="D19:E19" si="3">D17/D18/12*1000+200</f>
        <v>157051.85185185185</v>
      </c>
      <c r="E19" s="33">
        <f t="shared" si="3"/>
        <v>157051.85185185185</v>
      </c>
    </row>
    <row r="20" spans="1:5" s="21" customFormat="1" x14ac:dyDescent="0.2">
      <c r="A20" s="19" t="s">
        <v>31</v>
      </c>
      <c r="B20" s="20" t="s">
        <v>2</v>
      </c>
      <c r="C20" s="59">
        <v>104151</v>
      </c>
      <c r="D20" s="59">
        <v>104151</v>
      </c>
      <c r="E20" s="59">
        <v>104151</v>
      </c>
    </row>
    <row r="21" spans="1:5" s="21" customFormat="1" x14ac:dyDescent="0.2">
      <c r="A21" s="25" t="s">
        <v>4</v>
      </c>
      <c r="B21" s="26" t="s">
        <v>3</v>
      </c>
      <c r="C21" s="40">
        <v>43.11</v>
      </c>
      <c r="D21" s="40">
        <v>43.11</v>
      </c>
      <c r="E21" s="40">
        <v>43.11</v>
      </c>
    </row>
    <row r="22" spans="1:5" ht="21.95" customHeight="1" x14ac:dyDescent="0.2">
      <c r="A22" s="9" t="s">
        <v>26</v>
      </c>
      <c r="B22" s="6" t="s">
        <v>27</v>
      </c>
      <c r="C22" s="33">
        <f>C20/12/C21*1000</f>
        <v>201327.99814428209</v>
      </c>
      <c r="D22" s="33">
        <f t="shared" ref="D22:E22" si="4">D20/12/D21*1000</f>
        <v>201327.99814428209</v>
      </c>
      <c r="E22" s="33">
        <f t="shared" si="4"/>
        <v>201327.99814428209</v>
      </c>
    </row>
    <row r="23" spans="1:5" ht="35.25" x14ac:dyDescent="0.2">
      <c r="A23" s="11" t="s">
        <v>61</v>
      </c>
      <c r="B23" s="6" t="s">
        <v>2</v>
      </c>
      <c r="C23" s="59">
        <v>6575</v>
      </c>
      <c r="D23" s="59">
        <v>6575</v>
      </c>
      <c r="E23" s="59">
        <v>6575</v>
      </c>
    </row>
    <row r="24" spans="1:5" x14ac:dyDescent="0.2">
      <c r="A24" s="9" t="s">
        <v>4</v>
      </c>
      <c r="B24" s="10" t="s">
        <v>3</v>
      </c>
      <c r="C24" s="40">
        <v>4</v>
      </c>
      <c r="D24" s="40">
        <v>4</v>
      </c>
      <c r="E24" s="40">
        <v>4</v>
      </c>
    </row>
    <row r="25" spans="1:5" ht="21.95" customHeight="1" x14ac:dyDescent="0.2">
      <c r="A25" s="9" t="s">
        <v>26</v>
      </c>
      <c r="B25" s="6" t="s">
        <v>27</v>
      </c>
      <c r="C25" s="33">
        <f>C23/C24/12*1000</f>
        <v>136979.16666666666</v>
      </c>
      <c r="D25" s="33">
        <f t="shared" ref="D25:E25" si="5">D23/D24/12*1000</f>
        <v>136979.16666666666</v>
      </c>
      <c r="E25" s="33">
        <f t="shared" si="5"/>
        <v>136979.16666666666</v>
      </c>
    </row>
    <row r="26" spans="1:5" x14ac:dyDescent="0.2">
      <c r="A26" s="5" t="s">
        <v>23</v>
      </c>
      <c r="B26" s="6" t="s">
        <v>2</v>
      </c>
      <c r="C26" s="59">
        <v>15210.1</v>
      </c>
      <c r="D26" s="59">
        <v>15210.1</v>
      </c>
      <c r="E26" s="59">
        <v>15210.1</v>
      </c>
    </row>
    <row r="27" spans="1:5" x14ac:dyDescent="0.2">
      <c r="A27" s="9" t="s">
        <v>4</v>
      </c>
      <c r="B27" s="10" t="s">
        <v>3</v>
      </c>
      <c r="C27" s="40">
        <v>19.5</v>
      </c>
      <c r="D27" s="40">
        <v>19.5</v>
      </c>
      <c r="E27" s="40">
        <v>19.5</v>
      </c>
    </row>
    <row r="28" spans="1:5" ht="21.95" customHeight="1" x14ac:dyDescent="0.2">
      <c r="A28" s="9" t="s">
        <v>26</v>
      </c>
      <c r="B28" s="6" t="s">
        <v>27</v>
      </c>
      <c r="C28" s="33">
        <f>C26/12/C27*1000</f>
        <v>65000.427350427359</v>
      </c>
      <c r="D28" s="33">
        <f t="shared" ref="D28:E28" si="6">D26/12/D27*1000</f>
        <v>65000.427350427359</v>
      </c>
      <c r="E28" s="33">
        <f t="shared" si="6"/>
        <v>65000.427350427359</v>
      </c>
    </row>
    <row r="29" spans="1:5" x14ac:dyDescent="0.2">
      <c r="A29" s="5" t="s">
        <v>5</v>
      </c>
      <c r="B29" s="6" t="s">
        <v>2</v>
      </c>
      <c r="C29" s="48">
        <f>C15*10.05%</f>
        <v>13507.813050000001</v>
      </c>
      <c r="D29" s="48">
        <f t="shared" ref="D29:E29" si="7">D15*10.05%</f>
        <v>13507.813050000001</v>
      </c>
      <c r="E29" s="48">
        <f t="shared" si="7"/>
        <v>13507.813050000001</v>
      </c>
    </row>
    <row r="30" spans="1:5" ht="33" x14ac:dyDescent="0.2">
      <c r="A30" s="11" t="s">
        <v>6</v>
      </c>
      <c r="B30" s="6" t="s">
        <v>2</v>
      </c>
      <c r="C30" s="48">
        <v>7277</v>
      </c>
      <c r="D30" s="48">
        <v>7277</v>
      </c>
      <c r="E30" s="48">
        <v>7277</v>
      </c>
    </row>
    <row r="31" spans="1:5" x14ac:dyDescent="0.2">
      <c r="A31" s="11" t="s">
        <v>7</v>
      </c>
      <c r="B31" s="6" t="s">
        <v>2</v>
      </c>
      <c r="C31" s="48">
        <v>390</v>
      </c>
      <c r="D31" s="48">
        <v>390</v>
      </c>
      <c r="E31" s="48">
        <v>390</v>
      </c>
    </row>
    <row r="32" spans="1:5" ht="33" x14ac:dyDescent="0.2">
      <c r="A32" s="11" t="s">
        <v>8</v>
      </c>
      <c r="B32" s="6" t="s">
        <v>2</v>
      </c>
      <c r="C32" s="48">
        <v>7723</v>
      </c>
      <c r="D32" s="48">
        <v>7723</v>
      </c>
      <c r="E32" s="48">
        <v>7723</v>
      </c>
    </row>
    <row r="33" spans="1:5" ht="38.25" customHeight="1" x14ac:dyDescent="0.2">
      <c r="A33" s="11" t="s">
        <v>9</v>
      </c>
      <c r="B33" s="6" t="s">
        <v>2</v>
      </c>
      <c r="C33" s="64">
        <v>8339</v>
      </c>
      <c r="D33" s="64">
        <v>8339</v>
      </c>
      <c r="E33" s="64">
        <v>8339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</sheetPr>
  <dimension ref="A1:G33"/>
  <sheetViews>
    <sheetView topLeftCell="A23" workbookViewId="0">
      <selection activeCell="C32" sqref="C32:E32"/>
    </sheetView>
  </sheetViews>
  <sheetFormatPr defaultColWidth="9.14453125" defaultRowHeight="19.5" x14ac:dyDescent="0.2"/>
  <cols>
    <col min="1" max="1" width="69.4140625" style="2" customWidth="1"/>
    <col min="2" max="2" width="9.14453125" style="3"/>
    <col min="3" max="3" width="17.21875" style="17" customWidth="1"/>
    <col min="4" max="5" width="11.97265625" style="17" customWidth="1"/>
    <col min="6" max="7" width="11.97265625" style="2" customWidth="1"/>
    <col min="8" max="16384" width="9.14453125" style="2"/>
  </cols>
  <sheetData>
    <row r="1" spans="1:7" x14ac:dyDescent="0.2">
      <c r="A1" s="79" t="s">
        <v>15</v>
      </c>
      <c r="B1" s="79"/>
      <c r="C1" s="79"/>
      <c r="D1" s="79"/>
      <c r="E1" s="79"/>
    </row>
    <row r="2" spans="1:7" x14ac:dyDescent="0.2">
      <c r="A2" s="79" t="s">
        <v>66</v>
      </c>
      <c r="B2" s="79"/>
      <c r="C2" s="79"/>
      <c r="D2" s="79"/>
      <c r="E2" s="79"/>
    </row>
    <row r="3" spans="1:7" x14ac:dyDescent="0.2">
      <c r="A3" s="1"/>
    </row>
    <row r="4" spans="1:7" x14ac:dyDescent="0.2">
      <c r="A4" s="80" t="s">
        <v>38</v>
      </c>
      <c r="B4" s="80"/>
      <c r="C4" s="80"/>
      <c r="D4" s="80"/>
      <c r="E4" s="80"/>
    </row>
    <row r="5" spans="1:7" ht="15.75" customHeight="1" x14ac:dyDescent="0.2">
      <c r="A5" s="81" t="s">
        <v>16</v>
      </c>
      <c r="B5" s="81"/>
      <c r="C5" s="81"/>
      <c r="D5" s="81"/>
      <c r="E5" s="81"/>
    </row>
    <row r="6" spans="1:7" x14ac:dyDescent="0.2">
      <c r="A6" s="4"/>
    </row>
    <row r="7" spans="1:7" x14ac:dyDescent="0.2">
      <c r="A7" s="12" t="s">
        <v>17</v>
      </c>
    </row>
    <row r="8" spans="1:7" x14ac:dyDescent="0.2">
      <c r="A8" s="1"/>
    </row>
    <row r="9" spans="1:7" x14ac:dyDescent="0.2">
      <c r="A9" s="82" t="s">
        <v>28</v>
      </c>
      <c r="B9" s="83" t="s">
        <v>18</v>
      </c>
      <c r="C9" s="84" t="s">
        <v>63</v>
      </c>
      <c r="D9" s="84"/>
      <c r="E9" s="84"/>
    </row>
    <row r="10" spans="1:7" ht="37.5" x14ac:dyDescent="0.2">
      <c r="A10" s="82"/>
      <c r="B10" s="83"/>
      <c r="C10" s="31" t="s">
        <v>19</v>
      </c>
      <c r="D10" s="31" t="s">
        <v>20</v>
      </c>
      <c r="E10" s="39" t="s">
        <v>14</v>
      </c>
    </row>
    <row r="11" spans="1:7" x14ac:dyDescent="0.2">
      <c r="A11" s="5" t="s">
        <v>21</v>
      </c>
      <c r="B11" s="6" t="s">
        <v>10</v>
      </c>
      <c r="C11" s="50">
        <v>122</v>
      </c>
      <c r="D11" s="50">
        <v>122</v>
      </c>
      <c r="E11" s="50">
        <v>122</v>
      </c>
    </row>
    <row r="12" spans="1:7" x14ac:dyDescent="0.2">
      <c r="A12" s="9" t="s">
        <v>24</v>
      </c>
      <c r="B12" s="6" t="s">
        <v>2</v>
      </c>
      <c r="C12" s="18">
        <f>(C13-C32)/C11</f>
        <v>1380.4453172131145</v>
      </c>
      <c r="D12" s="18">
        <f t="shared" ref="D12:E12" si="0">(D13-D32)/D11</f>
        <v>1380.4453172131145</v>
      </c>
      <c r="E12" s="18">
        <f t="shared" si="0"/>
        <v>1380.4453172131145</v>
      </c>
    </row>
    <row r="13" spans="1:7" x14ac:dyDescent="0.2">
      <c r="A13" s="5" t="s">
        <v>11</v>
      </c>
      <c r="B13" s="6" t="s">
        <v>2</v>
      </c>
      <c r="C13" s="73">
        <f>C15+C29+C30+C33+C31+C32</f>
        <v>176622.32869999998</v>
      </c>
      <c r="D13" s="73">
        <f t="shared" ref="D13:E13" si="1">D15+D29+D30+D33+D31+D32</f>
        <v>176622.32869999998</v>
      </c>
      <c r="E13" s="73">
        <f t="shared" si="1"/>
        <v>176622.32869999998</v>
      </c>
    </row>
    <row r="14" spans="1:7" x14ac:dyDescent="0.2">
      <c r="A14" s="7" t="s">
        <v>0</v>
      </c>
      <c r="B14" s="8"/>
      <c r="C14" s="18">
        <v>0</v>
      </c>
      <c r="D14" s="18">
        <v>1</v>
      </c>
      <c r="E14" s="18">
        <v>2</v>
      </c>
      <c r="G14" s="17"/>
    </row>
    <row r="15" spans="1:7" x14ac:dyDescent="0.2">
      <c r="A15" s="5" t="s">
        <v>12</v>
      </c>
      <c r="B15" s="6" t="s">
        <v>2</v>
      </c>
      <c r="C15" s="73">
        <f>C17+C20+C23+C26</f>
        <v>134377.4</v>
      </c>
      <c r="D15" s="73">
        <f t="shared" ref="D15:E15" si="2">D17+D20+D23+D26</f>
        <v>134377.4</v>
      </c>
      <c r="E15" s="73">
        <f t="shared" si="2"/>
        <v>134377.4</v>
      </c>
    </row>
    <row r="16" spans="1:7" x14ac:dyDescent="0.2">
      <c r="A16" s="7" t="s">
        <v>1</v>
      </c>
      <c r="B16" s="8"/>
      <c r="C16" s="18">
        <v>0</v>
      </c>
      <c r="D16" s="18">
        <v>0</v>
      </c>
      <c r="E16" s="18">
        <v>0</v>
      </c>
    </row>
    <row r="17" spans="1:5" s="21" customFormat="1" x14ac:dyDescent="0.2">
      <c r="A17" s="19" t="s">
        <v>30</v>
      </c>
      <c r="B17" s="20" t="s">
        <v>2</v>
      </c>
      <c r="C17" s="59">
        <v>7167</v>
      </c>
      <c r="D17" s="59">
        <v>7167</v>
      </c>
      <c r="E17" s="59">
        <v>7167</v>
      </c>
    </row>
    <row r="18" spans="1:5" s="21" customFormat="1" x14ac:dyDescent="0.2">
      <c r="A18" s="25" t="s">
        <v>4</v>
      </c>
      <c r="B18" s="26" t="s">
        <v>3</v>
      </c>
      <c r="C18" s="40">
        <v>4</v>
      </c>
      <c r="D18" s="40">
        <v>4</v>
      </c>
      <c r="E18" s="40">
        <v>4</v>
      </c>
    </row>
    <row r="19" spans="1:5" s="21" customFormat="1" ht="21.95" customHeight="1" x14ac:dyDescent="0.2">
      <c r="A19" s="25" t="s">
        <v>26</v>
      </c>
      <c r="B19" s="20" t="s">
        <v>27</v>
      </c>
      <c r="C19" s="33">
        <f>C17/C18/12*1000+200</f>
        <v>149512.5</v>
      </c>
      <c r="D19" s="33">
        <f t="shared" ref="D19:E19" si="3">D17/D18/12*1000+200</f>
        <v>149512.5</v>
      </c>
      <c r="E19" s="33">
        <f t="shared" si="3"/>
        <v>149512.5</v>
      </c>
    </row>
    <row r="20" spans="1:5" s="21" customFormat="1" x14ac:dyDescent="0.2">
      <c r="A20" s="19" t="s">
        <v>31</v>
      </c>
      <c r="B20" s="20" t="s">
        <v>2</v>
      </c>
      <c r="C20" s="59">
        <v>103916</v>
      </c>
      <c r="D20" s="59">
        <v>103916</v>
      </c>
      <c r="E20" s="59">
        <v>103916</v>
      </c>
    </row>
    <row r="21" spans="1:5" s="21" customFormat="1" x14ac:dyDescent="0.2">
      <c r="A21" s="25" t="s">
        <v>4</v>
      </c>
      <c r="B21" s="26" t="s">
        <v>3</v>
      </c>
      <c r="C21" s="40">
        <v>42</v>
      </c>
      <c r="D21" s="40">
        <v>42</v>
      </c>
      <c r="E21" s="40">
        <v>42</v>
      </c>
    </row>
    <row r="22" spans="1:5" s="21" customFormat="1" ht="21.95" customHeight="1" x14ac:dyDescent="0.2">
      <c r="A22" s="25" t="s">
        <v>26</v>
      </c>
      <c r="B22" s="20" t="s">
        <v>27</v>
      </c>
      <c r="C22" s="33">
        <f>C20/12/C21*1000</f>
        <v>206182.53968253967</v>
      </c>
      <c r="D22" s="33">
        <f t="shared" ref="D22:E22" si="4">D20/12/D21*1000</f>
        <v>206182.53968253967</v>
      </c>
      <c r="E22" s="33">
        <f t="shared" si="4"/>
        <v>206182.53968253967</v>
      </c>
    </row>
    <row r="23" spans="1:5" s="21" customFormat="1" ht="35.25" x14ac:dyDescent="0.2">
      <c r="A23" s="27" t="s">
        <v>61</v>
      </c>
      <c r="B23" s="20" t="s">
        <v>2</v>
      </c>
      <c r="C23" s="59">
        <v>6995.4</v>
      </c>
      <c r="D23" s="59">
        <v>6995.4</v>
      </c>
      <c r="E23" s="59">
        <v>6995.4</v>
      </c>
    </row>
    <row r="24" spans="1:5" s="21" customFormat="1" x14ac:dyDescent="0.2">
      <c r="A24" s="25" t="s">
        <v>4</v>
      </c>
      <c r="B24" s="26" t="s">
        <v>3</v>
      </c>
      <c r="C24" s="40">
        <v>5</v>
      </c>
      <c r="D24" s="40">
        <v>5</v>
      </c>
      <c r="E24" s="40">
        <v>5</v>
      </c>
    </row>
    <row r="25" spans="1:5" s="21" customFormat="1" ht="21.95" customHeight="1" x14ac:dyDescent="0.2">
      <c r="A25" s="25" t="s">
        <v>26</v>
      </c>
      <c r="B25" s="20" t="s">
        <v>27</v>
      </c>
      <c r="C25" s="33">
        <f>C23/C24/12*1000</f>
        <v>116589.99999999999</v>
      </c>
      <c r="D25" s="33">
        <f t="shared" ref="D25:E25" si="5">D23/D24/12*1000</f>
        <v>116589.99999999999</v>
      </c>
      <c r="E25" s="33">
        <f t="shared" si="5"/>
        <v>116589.99999999999</v>
      </c>
    </row>
    <row r="26" spans="1:5" x14ac:dyDescent="0.2">
      <c r="A26" s="5" t="s">
        <v>23</v>
      </c>
      <c r="B26" s="6" t="s">
        <v>2</v>
      </c>
      <c r="C26" s="59">
        <v>16299</v>
      </c>
      <c r="D26" s="59">
        <v>16299</v>
      </c>
      <c r="E26" s="59">
        <v>16299</v>
      </c>
    </row>
    <row r="27" spans="1:5" x14ac:dyDescent="0.2">
      <c r="A27" s="9" t="s">
        <v>4</v>
      </c>
      <c r="B27" s="10" t="s">
        <v>3</v>
      </c>
      <c r="C27" s="40">
        <v>21</v>
      </c>
      <c r="D27" s="40">
        <v>21</v>
      </c>
      <c r="E27" s="40">
        <v>21</v>
      </c>
    </row>
    <row r="28" spans="1:5" ht="21.95" customHeight="1" x14ac:dyDescent="0.2">
      <c r="A28" s="9" t="s">
        <v>26</v>
      </c>
      <c r="B28" s="6" t="s">
        <v>27</v>
      </c>
      <c r="C28" s="33">
        <f>C26/12/C27*1000</f>
        <v>64678.571428571428</v>
      </c>
      <c r="D28" s="33">
        <f t="shared" ref="D28:E28" si="6">D26/12/D27*1000</f>
        <v>64678.571428571428</v>
      </c>
      <c r="E28" s="33">
        <f t="shared" si="6"/>
        <v>64678.571428571428</v>
      </c>
    </row>
    <row r="29" spans="1:5" x14ac:dyDescent="0.2">
      <c r="A29" s="5" t="s">
        <v>5</v>
      </c>
      <c r="B29" s="6" t="s">
        <v>2</v>
      </c>
      <c r="C29" s="48">
        <f>C15*10.05%</f>
        <v>13504.9287</v>
      </c>
      <c r="D29" s="48">
        <f t="shared" ref="D29:E29" si="7">D15*10.05%</f>
        <v>13504.9287</v>
      </c>
      <c r="E29" s="48">
        <f t="shared" si="7"/>
        <v>13504.9287</v>
      </c>
    </row>
    <row r="30" spans="1:5" ht="33" x14ac:dyDescent="0.2">
      <c r="A30" s="11" t="s">
        <v>6</v>
      </c>
      <c r="B30" s="6" t="s">
        <v>2</v>
      </c>
      <c r="C30" s="48">
        <v>7038</v>
      </c>
      <c r="D30" s="48">
        <v>7038</v>
      </c>
      <c r="E30" s="48">
        <v>7038</v>
      </c>
    </row>
    <row r="31" spans="1:5" x14ac:dyDescent="0.2">
      <c r="A31" s="11" t="s">
        <v>7</v>
      </c>
      <c r="B31" s="6" t="s">
        <v>2</v>
      </c>
      <c r="C31" s="18">
        <v>4835</v>
      </c>
      <c r="D31" s="18">
        <v>4835</v>
      </c>
      <c r="E31" s="18">
        <v>4835</v>
      </c>
    </row>
    <row r="32" spans="1:5" ht="33" x14ac:dyDescent="0.2">
      <c r="A32" s="11" t="s">
        <v>8</v>
      </c>
      <c r="B32" s="6" t="s">
        <v>2</v>
      </c>
      <c r="C32" s="72">
        <v>8208</v>
      </c>
      <c r="D32" s="72">
        <v>8208</v>
      </c>
      <c r="E32" s="72">
        <v>8208</v>
      </c>
    </row>
    <row r="33" spans="1:5" ht="38.25" customHeight="1" x14ac:dyDescent="0.2">
      <c r="A33" s="11" t="s">
        <v>9</v>
      </c>
      <c r="B33" s="6" t="s">
        <v>2</v>
      </c>
      <c r="C33" s="48">
        <v>8659</v>
      </c>
      <c r="D33" s="48">
        <v>8659</v>
      </c>
      <c r="E33" s="48">
        <v>8659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7030A0"/>
  </sheetPr>
  <dimension ref="A1:G33"/>
  <sheetViews>
    <sheetView topLeftCell="A23" workbookViewId="0">
      <selection activeCell="C32" sqref="C32:E32"/>
    </sheetView>
  </sheetViews>
  <sheetFormatPr defaultColWidth="9.14453125" defaultRowHeight="19.5" x14ac:dyDescent="0.2"/>
  <cols>
    <col min="1" max="1" width="69.4140625" style="2" customWidth="1"/>
    <col min="2" max="2" width="9.14453125" style="3"/>
    <col min="3" max="5" width="11.97265625" style="17" customWidth="1"/>
    <col min="6" max="7" width="11.97265625" style="2" customWidth="1"/>
    <col min="8" max="16384" width="9.14453125" style="2"/>
  </cols>
  <sheetData>
    <row r="1" spans="1:7" x14ac:dyDescent="0.2">
      <c r="A1" s="79" t="s">
        <v>15</v>
      </c>
      <c r="B1" s="79"/>
      <c r="C1" s="79"/>
      <c r="D1" s="79"/>
      <c r="E1" s="79"/>
    </row>
    <row r="2" spans="1:7" x14ac:dyDescent="0.2">
      <c r="A2" s="79" t="s">
        <v>66</v>
      </c>
      <c r="B2" s="79"/>
      <c r="C2" s="79"/>
      <c r="D2" s="79"/>
      <c r="E2" s="79"/>
    </row>
    <row r="3" spans="1:7" x14ac:dyDescent="0.2">
      <c r="A3" s="1"/>
    </row>
    <row r="4" spans="1:7" ht="40.5" customHeight="1" x14ac:dyDescent="0.2">
      <c r="A4" s="85" t="s">
        <v>39</v>
      </c>
      <c r="B4" s="85"/>
      <c r="C4" s="85"/>
      <c r="D4" s="85"/>
      <c r="E4" s="85"/>
    </row>
    <row r="5" spans="1:7" ht="15.75" customHeight="1" x14ac:dyDescent="0.2">
      <c r="A5" s="81" t="s">
        <v>16</v>
      </c>
      <c r="B5" s="81"/>
      <c r="C5" s="81"/>
      <c r="D5" s="81"/>
      <c r="E5" s="81"/>
    </row>
    <row r="6" spans="1:7" x14ac:dyDescent="0.2">
      <c r="A6" s="4"/>
    </row>
    <row r="7" spans="1:7" x14ac:dyDescent="0.2">
      <c r="A7" s="12" t="s">
        <v>17</v>
      </c>
    </row>
    <row r="8" spans="1:7" x14ac:dyDescent="0.2">
      <c r="A8" s="1"/>
    </row>
    <row r="9" spans="1:7" x14ac:dyDescent="0.2">
      <c r="A9" s="82" t="s">
        <v>28</v>
      </c>
      <c r="B9" s="83" t="s">
        <v>18</v>
      </c>
      <c r="C9" s="84" t="s">
        <v>63</v>
      </c>
      <c r="D9" s="84"/>
      <c r="E9" s="84"/>
    </row>
    <row r="10" spans="1:7" ht="37.5" x14ac:dyDescent="0.2">
      <c r="A10" s="82"/>
      <c r="B10" s="83"/>
      <c r="C10" s="31" t="s">
        <v>19</v>
      </c>
      <c r="D10" s="31" t="s">
        <v>20</v>
      </c>
      <c r="E10" s="39" t="s">
        <v>14</v>
      </c>
    </row>
    <row r="11" spans="1:7" x14ac:dyDescent="0.2">
      <c r="A11" s="5" t="s">
        <v>21</v>
      </c>
      <c r="B11" s="6" t="s">
        <v>10</v>
      </c>
      <c r="C11" s="50">
        <v>101</v>
      </c>
      <c r="D11" s="50">
        <v>101</v>
      </c>
      <c r="E11" s="50">
        <v>101</v>
      </c>
    </row>
    <row r="12" spans="1:7" x14ac:dyDescent="0.2">
      <c r="A12" s="9" t="s">
        <v>24</v>
      </c>
      <c r="B12" s="6" t="s">
        <v>2</v>
      </c>
      <c r="C12" s="18">
        <f>(C13-C32)/C11</f>
        <v>1066.5935148514852</v>
      </c>
      <c r="D12" s="18">
        <f t="shared" ref="D12:E12" si="0">(D13-D32)/D11</f>
        <v>1066.5935148514852</v>
      </c>
      <c r="E12" s="18">
        <f t="shared" si="0"/>
        <v>1066.5935148514852</v>
      </c>
    </row>
    <row r="13" spans="1:7" x14ac:dyDescent="0.2">
      <c r="A13" s="5" t="s">
        <v>11</v>
      </c>
      <c r="B13" s="6" t="s">
        <v>2</v>
      </c>
      <c r="C13" s="73">
        <f>C15+C29+C30+C33+C31+C32</f>
        <v>110933.94500000001</v>
      </c>
      <c r="D13" s="73">
        <f t="shared" ref="D13:E13" si="1">D15+D29+D30+D33+D31+D32</f>
        <v>110933.94500000001</v>
      </c>
      <c r="E13" s="73">
        <f t="shared" si="1"/>
        <v>110933.94500000001</v>
      </c>
    </row>
    <row r="14" spans="1:7" x14ac:dyDescent="0.2">
      <c r="A14" s="7" t="s">
        <v>0</v>
      </c>
      <c r="B14" s="8"/>
      <c r="C14" s="18">
        <v>0</v>
      </c>
      <c r="D14" s="18">
        <v>1</v>
      </c>
      <c r="E14" s="18">
        <v>2</v>
      </c>
      <c r="G14" s="17"/>
    </row>
    <row r="15" spans="1:7" x14ac:dyDescent="0.2">
      <c r="A15" s="5" t="s">
        <v>12</v>
      </c>
      <c r="B15" s="6" t="s">
        <v>2</v>
      </c>
      <c r="C15" s="73">
        <f>C17+C20+C23+C26</f>
        <v>81890</v>
      </c>
      <c r="D15" s="73">
        <f t="shared" ref="D15:E15" si="2">D17+D20+D23+D26</f>
        <v>81890</v>
      </c>
      <c r="E15" s="73">
        <f t="shared" si="2"/>
        <v>81890</v>
      </c>
    </row>
    <row r="16" spans="1:7" x14ac:dyDescent="0.2">
      <c r="A16" s="7" t="s">
        <v>1</v>
      </c>
      <c r="B16" s="8"/>
      <c r="C16" s="18">
        <v>0</v>
      </c>
      <c r="D16" s="18">
        <v>0</v>
      </c>
      <c r="E16" s="18">
        <v>0</v>
      </c>
    </row>
    <row r="17" spans="1:5" s="21" customFormat="1" x14ac:dyDescent="0.2">
      <c r="A17" s="19" t="s">
        <v>30</v>
      </c>
      <c r="B17" s="20" t="s">
        <v>2</v>
      </c>
      <c r="C17" s="59">
        <v>6033</v>
      </c>
      <c r="D17" s="59">
        <v>6033</v>
      </c>
      <c r="E17" s="59">
        <v>6033</v>
      </c>
    </row>
    <row r="18" spans="1:5" s="21" customFormat="1" x14ac:dyDescent="0.2">
      <c r="A18" s="25" t="s">
        <v>4</v>
      </c>
      <c r="B18" s="26" t="s">
        <v>3</v>
      </c>
      <c r="C18" s="40">
        <v>3</v>
      </c>
      <c r="D18" s="40">
        <v>3</v>
      </c>
      <c r="E18" s="40">
        <v>3</v>
      </c>
    </row>
    <row r="19" spans="1:5" s="21" customFormat="1" ht="21.95" customHeight="1" x14ac:dyDescent="0.2">
      <c r="A19" s="25" t="s">
        <v>26</v>
      </c>
      <c r="B19" s="20" t="s">
        <v>27</v>
      </c>
      <c r="C19" s="33">
        <f>C17/C18/12*1000+200</f>
        <v>167783.33333333334</v>
      </c>
      <c r="D19" s="33">
        <f t="shared" ref="D19:E19" si="3">D17/D18/12*1000+200</f>
        <v>167783.33333333334</v>
      </c>
      <c r="E19" s="33">
        <f t="shared" si="3"/>
        <v>167783.33333333334</v>
      </c>
    </row>
    <row r="20" spans="1:5" s="21" customFormat="1" x14ac:dyDescent="0.2">
      <c r="A20" s="19" t="s">
        <v>31</v>
      </c>
      <c r="B20" s="20" t="s">
        <v>2</v>
      </c>
      <c r="C20" s="59">
        <v>55251</v>
      </c>
      <c r="D20" s="59">
        <v>55251</v>
      </c>
      <c r="E20" s="59">
        <v>55251</v>
      </c>
    </row>
    <row r="21" spans="1:5" s="21" customFormat="1" x14ac:dyDescent="0.2">
      <c r="A21" s="25" t="s">
        <v>4</v>
      </c>
      <c r="B21" s="26" t="s">
        <v>3</v>
      </c>
      <c r="C21" s="40">
        <v>24.89</v>
      </c>
      <c r="D21" s="40">
        <v>24.89</v>
      </c>
      <c r="E21" s="40">
        <v>24.89</v>
      </c>
    </row>
    <row r="22" spans="1:5" ht="21.95" customHeight="1" x14ac:dyDescent="0.2">
      <c r="A22" s="9" t="s">
        <v>26</v>
      </c>
      <c r="B22" s="6" t="s">
        <v>27</v>
      </c>
      <c r="C22" s="33">
        <f>C20/12/C21*1000</f>
        <v>184983.92928887103</v>
      </c>
      <c r="D22" s="33">
        <f t="shared" ref="D22:E22" si="4">D20/12/D21*1000</f>
        <v>184983.92928887103</v>
      </c>
      <c r="E22" s="33">
        <f t="shared" si="4"/>
        <v>184983.92928887103</v>
      </c>
    </row>
    <row r="23" spans="1:5" ht="35.25" x14ac:dyDescent="0.2">
      <c r="A23" s="11" t="s">
        <v>61</v>
      </c>
      <c r="B23" s="55" t="s">
        <v>2</v>
      </c>
      <c r="C23" s="59">
        <v>4565</v>
      </c>
      <c r="D23" s="59">
        <v>4565</v>
      </c>
      <c r="E23" s="59">
        <v>4565</v>
      </c>
    </row>
    <row r="24" spans="1:5" x14ac:dyDescent="0.2">
      <c r="A24" s="9" t="s">
        <v>4</v>
      </c>
      <c r="B24" s="10" t="s">
        <v>3</v>
      </c>
      <c r="C24" s="40">
        <v>4</v>
      </c>
      <c r="D24" s="40">
        <v>4</v>
      </c>
      <c r="E24" s="40">
        <v>4</v>
      </c>
    </row>
    <row r="25" spans="1:5" ht="21.95" customHeight="1" x14ac:dyDescent="0.2">
      <c r="A25" s="9" t="s">
        <v>26</v>
      </c>
      <c r="B25" s="6" t="s">
        <v>27</v>
      </c>
      <c r="C25" s="33">
        <f>C23/C24/12*1000</f>
        <v>95104.166666666672</v>
      </c>
      <c r="D25" s="33">
        <f t="shared" ref="D25:E25" si="5">D23/D24/12*1000</f>
        <v>95104.166666666672</v>
      </c>
      <c r="E25" s="33">
        <f t="shared" si="5"/>
        <v>95104.166666666672</v>
      </c>
    </row>
    <row r="26" spans="1:5" ht="24.75" x14ac:dyDescent="0.2">
      <c r="A26" s="5" t="s">
        <v>23</v>
      </c>
      <c r="B26" s="55" t="s">
        <v>2</v>
      </c>
      <c r="C26" s="59">
        <v>16041</v>
      </c>
      <c r="D26" s="59">
        <v>16041</v>
      </c>
      <c r="E26" s="59">
        <v>16041</v>
      </c>
    </row>
    <row r="27" spans="1:5" x14ac:dyDescent="0.2">
      <c r="A27" s="9" t="s">
        <v>4</v>
      </c>
      <c r="B27" s="10" t="s">
        <v>3</v>
      </c>
      <c r="C27" s="40">
        <v>19.5</v>
      </c>
      <c r="D27" s="40">
        <v>19.5</v>
      </c>
      <c r="E27" s="40">
        <v>19.5</v>
      </c>
    </row>
    <row r="28" spans="1:5" ht="21.95" customHeight="1" x14ac:dyDescent="0.2">
      <c r="A28" s="9" t="s">
        <v>26</v>
      </c>
      <c r="B28" s="6" t="s">
        <v>27</v>
      </c>
      <c r="C28" s="33">
        <f>C26/12/C27*1000</f>
        <v>68551.282051282062</v>
      </c>
      <c r="D28" s="33">
        <f t="shared" ref="D28:E28" si="6">D26/12/D27*1000</f>
        <v>68551.282051282062</v>
      </c>
      <c r="E28" s="33">
        <f t="shared" si="6"/>
        <v>68551.282051282062</v>
      </c>
    </row>
    <row r="29" spans="1:5" x14ac:dyDescent="0.2">
      <c r="A29" s="5" t="s">
        <v>5</v>
      </c>
      <c r="B29" s="6" t="s">
        <v>2</v>
      </c>
      <c r="C29" s="48">
        <f>C15*10.05%</f>
        <v>8229.9449999999997</v>
      </c>
      <c r="D29" s="48">
        <f t="shared" ref="D29:E29" si="7">D15*10.05%</f>
        <v>8229.9449999999997</v>
      </c>
      <c r="E29" s="48">
        <f t="shared" si="7"/>
        <v>8229.9449999999997</v>
      </c>
    </row>
    <row r="30" spans="1:5" ht="33" x14ac:dyDescent="0.2">
      <c r="A30" s="11" t="s">
        <v>6</v>
      </c>
      <c r="B30" s="6" t="s">
        <v>2</v>
      </c>
      <c r="C30" s="48">
        <v>7172</v>
      </c>
      <c r="D30" s="48">
        <v>7172</v>
      </c>
      <c r="E30" s="48">
        <v>7172</v>
      </c>
    </row>
    <row r="31" spans="1:5" x14ac:dyDescent="0.2">
      <c r="A31" s="11" t="s">
        <v>7</v>
      </c>
      <c r="B31" s="6" t="s">
        <v>2</v>
      </c>
      <c r="C31" s="48">
        <v>2199</v>
      </c>
      <c r="D31" s="48">
        <v>2199</v>
      </c>
      <c r="E31" s="48">
        <v>2199</v>
      </c>
    </row>
    <row r="32" spans="1:5" ht="33" x14ac:dyDescent="0.2">
      <c r="A32" s="11" t="s">
        <v>8</v>
      </c>
      <c r="B32" s="6" t="s">
        <v>2</v>
      </c>
      <c r="C32" s="48">
        <v>3208</v>
      </c>
      <c r="D32" s="48">
        <v>3208</v>
      </c>
      <c r="E32" s="48">
        <v>3208</v>
      </c>
    </row>
    <row r="33" spans="1:5" ht="38.25" customHeight="1" x14ac:dyDescent="0.2">
      <c r="A33" s="11" t="s">
        <v>9</v>
      </c>
      <c r="B33" s="6" t="s">
        <v>2</v>
      </c>
      <c r="C33" s="48">
        <v>8235</v>
      </c>
      <c r="D33" s="48">
        <v>8235</v>
      </c>
      <c r="E33" s="48">
        <v>8235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7030A0"/>
  </sheetPr>
  <dimension ref="A1:G33"/>
  <sheetViews>
    <sheetView topLeftCell="A29" workbookViewId="0">
      <selection activeCell="C12" sqref="C12:E33"/>
    </sheetView>
  </sheetViews>
  <sheetFormatPr defaultColWidth="9.14453125" defaultRowHeight="19.5" x14ac:dyDescent="0.2"/>
  <cols>
    <col min="1" max="1" width="69.4140625" style="2" customWidth="1"/>
    <col min="2" max="2" width="9.14453125" style="3"/>
    <col min="3" max="4" width="11.97265625" style="17" customWidth="1"/>
    <col min="5" max="5" width="11.97265625" style="41" customWidth="1"/>
    <col min="6" max="7" width="11.97265625" style="2" customWidth="1"/>
    <col min="8" max="16384" width="9.14453125" style="2"/>
  </cols>
  <sheetData>
    <row r="1" spans="1:7" x14ac:dyDescent="0.2">
      <c r="A1" s="79" t="s">
        <v>15</v>
      </c>
      <c r="B1" s="79"/>
      <c r="C1" s="79"/>
      <c r="D1" s="79"/>
      <c r="E1" s="79"/>
    </row>
    <row r="2" spans="1:7" x14ac:dyDescent="0.2">
      <c r="A2" s="79" t="s">
        <v>66</v>
      </c>
      <c r="B2" s="79"/>
      <c r="C2" s="79"/>
      <c r="D2" s="79"/>
      <c r="E2" s="79"/>
    </row>
    <row r="3" spans="1:7" x14ac:dyDescent="0.2">
      <c r="A3" s="1"/>
    </row>
    <row r="4" spans="1:7" ht="39.75" customHeight="1" x14ac:dyDescent="0.2">
      <c r="A4" s="85" t="s">
        <v>40</v>
      </c>
      <c r="B4" s="85"/>
      <c r="C4" s="85"/>
      <c r="D4" s="85"/>
      <c r="E4" s="85"/>
    </row>
    <row r="5" spans="1:7" ht="15.75" customHeight="1" x14ac:dyDescent="0.2">
      <c r="A5" s="81" t="s">
        <v>16</v>
      </c>
      <c r="B5" s="81"/>
      <c r="C5" s="81"/>
      <c r="D5" s="81"/>
      <c r="E5" s="81"/>
    </row>
    <row r="6" spans="1:7" x14ac:dyDescent="0.2">
      <c r="A6" s="4"/>
    </row>
    <row r="7" spans="1:7" x14ac:dyDescent="0.2">
      <c r="A7" s="12" t="s">
        <v>17</v>
      </c>
    </row>
    <row r="8" spans="1:7" x14ac:dyDescent="0.2">
      <c r="A8" s="1"/>
    </row>
    <row r="9" spans="1:7" x14ac:dyDescent="0.2">
      <c r="A9" s="82" t="s">
        <v>28</v>
      </c>
      <c r="B9" s="83" t="s">
        <v>18</v>
      </c>
      <c r="C9" s="84" t="s">
        <v>63</v>
      </c>
      <c r="D9" s="84"/>
      <c r="E9" s="84"/>
    </row>
    <row r="10" spans="1:7" ht="37.5" x14ac:dyDescent="0.2">
      <c r="A10" s="82"/>
      <c r="B10" s="83"/>
      <c r="C10" s="31" t="s">
        <v>19</v>
      </c>
      <c r="D10" s="31" t="s">
        <v>20</v>
      </c>
      <c r="E10" s="39" t="s">
        <v>14</v>
      </c>
    </row>
    <row r="11" spans="1:7" x14ac:dyDescent="0.2">
      <c r="A11" s="5" t="s">
        <v>21</v>
      </c>
      <c r="B11" s="6" t="s">
        <v>10</v>
      </c>
      <c r="C11" s="50">
        <v>102</v>
      </c>
      <c r="D11" s="50">
        <v>102</v>
      </c>
      <c r="E11" s="50">
        <v>102</v>
      </c>
    </row>
    <row r="12" spans="1:7" x14ac:dyDescent="0.2">
      <c r="A12" s="9" t="s">
        <v>24</v>
      </c>
      <c r="B12" s="6" t="s">
        <v>2</v>
      </c>
      <c r="C12" s="18">
        <f>(C13-C32)/C11</f>
        <v>1274.9629357843135</v>
      </c>
      <c r="D12" s="18">
        <f t="shared" ref="D12:E12" si="0">(D13-D32)/D11</f>
        <v>1274.9629357843135</v>
      </c>
      <c r="E12" s="18">
        <f t="shared" si="0"/>
        <v>1274.9629357843135</v>
      </c>
    </row>
    <row r="13" spans="1:7" x14ac:dyDescent="0.2">
      <c r="A13" s="5" t="s">
        <v>11</v>
      </c>
      <c r="B13" s="6" t="s">
        <v>2</v>
      </c>
      <c r="C13" s="73">
        <f>C15+C29+C30+C33+C31+C32</f>
        <v>134754.21944999998</v>
      </c>
      <c r="D13" s="73">
        <f t="shared" ref="D13:E13" si="1">D15+D29+D30+D33+D31+D32</f>
        <v>134754.21944999998</v>
      </c>
      <c r="E13" s="73">
        <f t="shared" si="1"/>
        <v>134754.21944999998</v>
      </c>
    </row>
    <row r="14" spans="1:7" x14ac:dyDescent="0.2">
      <c r="A14" s="7" t="s">
        <v>0</v>
      </c>
      <c r="B14" s="8"/>
      <c r="C14" s="18">
        <v>0</v>
      </c>
      <c r="D14" s="18">
        <v>1</v>
      </c>
      <c r="E14" s="18">
        <v>2</v>
      </c>
      <c r="G14" s="17"/>
    </row>
    <row r="15" spans="1:7" x14ac:dyDescent="0.2">
      <c r="A15" s="5" t="s">
        <v>12</v>
      </c>
      <c r="B15" s="6" t="s">
        <v>2</v>
      </c>
      <c r="C15" s="73">
        <f>C17+C20+C23+C26</f>
        <v>104858.9</v>
      </c>
      <c r="D15" s="73">
        <f t="shared" ref="D15:E15" si="2">D17+D20+D23+D26</f>
        <v>104858.9</v>
      </c>
      <c r="E15" s="73">
        <f t="shared" si="2"/>
        <v>104858.9</v>
      </c>
    </row>
    <row r="16" spans="1:7" x14ac:dyDescent="0.2">
      <c r="A16" s="7" t="s">
        <v>1</v>
      </c>
      <c r="B16" s="8"/>
      <c r="C16" s="18">
        <v>0</v>
      </c>
      <c r="D16" s="18">
        <v>0</v>
      </c>
      <c r="E16" s="18">
        <v>0</v>
      </c>
    </row>
    <row r="17" spans="1:7" s="21" customFormat="1" x14ac:dyDescent="0.2">
      <c r="A17" s="19" t="s">
        <v>30</v>
      </c>
      <c r="B17" s="20" t="s">
        <v>2</v>
      </c>
      <c r="C17" s="59">
        <v>7301</v>
      </c>
      <c r="D17" s="59">
        <v>7301</v>
      </c>
      <c r="E17" s="59">
        <v>7301</v>
      </c>
    </row>
    <row r="18" spans="1:7" s="21" customFormat="1" x14ac:dyDescent="0.2">
      <c r="A18" s="25" t="s">
        <v>4</v>
      </c>
      <c r="B18" s="26" t="s">
        <v>3</v>
      </c>
      <c r="C18" s="40">
        <v>4</v>
      </c>
      <c r="D18" s="40">
        <v>4</v>
      </c>
      <c r="E18" s="40">
        <v>4</v>
      </c>
    </row>
    <row r="19" spans="1:7" s="21" customFormat="1" ht="21.95" customHeight="1" x14ac:dyDescent="0.2">
      <c r="A19" s="25" t="s">
        <v>26</v>
      </c>
      <c r="B19" s="20" t="s">
        <v>27</v>
      </c>
      <c r="C19" s="33">
        <f>C17/C18/12*1000+200</f>
        <v>152304.16666666666</v>
      </c>
      <c r="D19" s="33">
        <f t="shared" ref="D19:E19" si="3">D17/D18/12*1000+200</f>
        <v>152304.16666666666</v>
      </c>
      <c r="E19" s="33">
        <f t="shared" si="3"/>
        <v>152304.16666666666</v>
      </c>
    </row>
    <row r="20" spans="1:7" s="21" customFormat="1" x14ac:dyDescent="0.2">
      <c r="A20" s="19" t="s">
        <v>31</v>
      </c>
      <c r="B20" s="20" t="s">
        <v>2</v>
      </c>
      <c r="C20" s="59">
        <v>80054</v>
      </c>
      <c r="D20" s="59">
        <v>80054</v>
      </c>
      <c r="E20" s="59">
        <v>80054</v>
      </c>
    </row>
    <row r="21" spans="1:7" x14ac:dyDescent="0.2">
      <c r="A21" s="9" t="s">
        <v>4</v>
      </c>
      <c r="B21" s="10" t="s">
        <v>3</v>
      </c>
      <c r="C21" s="40">
        <v>32.83</v>
      </c>
      <c r="D21" s="40">
        <v>32.83</v>
      </c>
      <c r="E21" s="40">
        <v>32.83</v>
      </c>
    </row>
    <row r="22" spans="1:7" ht="21.95" customHeight="1" x14ac:dyDescent="0.2">
      <c r="A22" s="9" t="s">
        <v>26</v>
      </c>
      <c r="B22" s="6" t="s">
        <v>27</v>
      </c>
      <c r="C22" s="33">
        <f>C20/12/C21*1000</f>
        <v>203203.37090059905</v>
      </c>
      <c r="D22" s="33">
        <f t="shared" ref="D22:E22" si="4">D20/12/D21*1000</f>
        <v>203203.37090059905</v>
      </c>
      <c r="E22" s="33">
        <f t="shared" si="4"/>
        <v>203203.37090059905</v>
      </c>
    </row>
    <row r="23" spans="1:7" ht="35.25" x14ac:dyDescent="0.2">
      <c r="A23" s="11" t="s">
        <v>61</v>
      </c>
      <c r="B23" s="6" t="s">
        <v>2</v>
      </c>
      <c r="C23" s="59">
        <v>3969</v>
      </c>
      <c r="D23" s="59">
        <v>3969</v>
      </c>
      <c r="E23" s="59">
        <v>3969</v>
      </c>
    </row>
    <row r="24" spans="1:7" x14ac:dyDescent="0.2">
      <c r="A24" s="9" t="s">
        <v>4</v>
      </c>
      <c r="B24" s="10" t="s">
        <v>3</v>
      </c>
      <c r="C24" s="40">
        <v>3</v>
      </c>
      <c r="D24" s="40">
        <v>3</v>
      </c>
      <c r="E24" s="40">
        <v>3</v>
      </c>
    </row>
    <row r="25" spans="1:7" ht="21.95" customHeight="1" x14ac:dyDescent="0.2">
      <c r="A25" s="9" t="s">
        <v>26</v>
      </c>
      <c r="B25" s="6" t="s">
        <v>27</v>
      </c>
      <c r="C25" s="33">
        <f>C23/C24/12*1000</f>
        <v>110250</v>
      </c>
      <c r="D25" s="33">
        <f t="shared" ref="D25:E25" si="5">D23/D24/12*1000</f>
        <v>110250</v>
      </c>
      <c r="E25" s="33">
        <f t="shared" si="5"/>
        <v>110250</v>
      </c>
    </row>
    <row r="26" spans="1:7" ht="24.75" x14ac:dyDescent="0.2">
      <c r="A26" s="5" t="s">
        <v>23</v>
      </c>
      <c r="B26" s="55" t="s">
        <v>2</v>
      </c>
      <c r="C26" s="59">
        <v>13534.9</v>
      </c>
      <c r="D26" s="59">
        <v>13534.9</v>
      </c>
      <c r="E26" s="59">
        <v>13534.9</v>
      </c>
    </row>
    <row r="27" spans="1:7" x14ac:dyDescent="0.2">
      <c r="A27" s="9" t="s">
        <v>4</v>
      </c>
      <c r="B27" s="10" t="s">
        <v>3</v>
      </c>
      <c r="C27" s="40">
        <v>17.5</v>
      </c>
      <c r="D27" s="40">
        <v>17.5</v>
      </c>
      <c r="E27" s="40">
        <v>17.5</v>
      </c>
    </row>
    <row r="28" spans="1:7" ht="21.95" customHeight="1" x14ac:dyDescent="0.2">
      <c r="A28" s="9" t="s">
        <v>26</v>
      </c>
      <c r="B28" s="6" t="s">
        <v>27</v>
      </c>
      <c r="C28" s="33">
        <f>C26/12/C27*1000</f>
        <v>64451.904761904756</v>
      </c>
      <c r="D28" s="33">
        <f t="shared" ref="D28:E28" si="6">D26/12/D27*1000</f>
        <v>64451.904761904756</v>
      </c>
      <c r="E28" s="33">
        <f t="shared" si="6"/>
        <v>64451.904761904756</v>
      </c>
    </row>
    <row r="29" spans="1:7" x14ac:dyDescent="0.2">
      <c r="A29" s="5" t="s">
        <v>5</v>
      </c>
      <c r="B29" s="6" t="s">
        <v>2</v>
      </c>
      <c r="C29" s="48">
        <f>C15*10.05%</f>
        <v>10538.319450000001</v>
      </c>
      <c r="D29" s="48">
        <f t="shared" ref="D29:E29" si="7">D15*10.05%</f>
        <v>10538.319450000001</v>
      </c>
      <c r="E29" s="48">
        <f t="shared" si="7"/>
        <v>10538.319450000001</v>
      </c>
      <c r="G29" s="2" t="s">
        <v>33</v>
      </c>
    </row>
    <row r="30" spans="1:7" ht="33" x14ac:dyDescent="0.2">
      <c r="A30" s="11" t="s">
        <v>6</v>
      </c>
      <c r="B30" s="6" t="s">
        <v>2</v>
      </c>
      <c r="C30" s="48">
        <v>5730</v>
      </c>
      <c r="D30" s="48">
        <v>5730</v>
      </c>
      <c r="E30" s="48">
        <v>5730</v>
      </c>
    </row>
    <row r="31" spans="1:7" x14ac:dyDescent="0.2">
      <c r="A31" s="11" t="s">
        <v>7</v>
      </c>
      <c r="B31" s="6" t="s">
        <v>2</v>
      </c>
      <c r="C31" s="18">
        <v>0</v>
      </c>
      <c r="D31" s="18">
        <v>0</v>
      </c>
      <c r="E31" s="18">
        <v>0</v>
      </c>
    </row>
    <row r="32" spans="1:7" ht="33" x14ac:dyDescent="0.2">
      <c r="A32" s="11" t="s">
        <v>8</v>
      </c>
      <c r="B32" s="6" t="s">
        <v>2</v>
      </c>
      <c r="C32" s="48">
        <v>4708</v>
      </c>
      <c r="D32" s="48">
        <v>4708</v>
      </c>
      <c r="E32" s="48">
        <v>4708</v>
      </c>
    </row>
    <row r="33" spans="1:6" ht="38.25" customHeight="1" x14ac:dyDescent="0.2">
      <c r="A33" s="11" t="s">
        <v>9</v>
      </c>
      <c r="B33" s="6" t="s">
        <v>2</v>
      </c>
      <c r="C33" s="48">
        <v>8919</v>
      </c>
      <c r="D33" s="48">
        <v>8919</v>
      </c>
      <c r="E33" s="48">
        <v>8919</v>
      </c>
      <c r="F33" s="2">
        <v>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29</vt:i4>
      </vt:variant>
    </vt:vector>
  </HeadingPairs>
  <TitlesOfParts>
    <vt:vector size="29" baseType="lpstr">
      <vt:lpstr>СВОД</vt:lpstr>
      <vt:lpstr>ВСЕГО 12 МЕС</vt:lpstr>
      <vt:lpstr>СШ №1</vt:lpstr>
      <vt:lpstr>СШ №2</vt:lpstr>
      <vt:lpstr>Казгородокска СШ </vt:lpstr>
      <vt:lpstr>Макинская СШ</vt:lpstr>
      <vt:lpstr>Донская СШ</vt:lpstr>
      <vt:lpstr>Амангельдинская СШ</vt:lpstr>
      <vt:lpstr>Невская СШ</vt:lpstr>
      <vt:lpstr>Кудку агашСШ</vt:lpstr>
      <vt:lpstr>Саулинская СШ</vt:lpstr>
      <vt:lpstr>Енбекшильдерская СШ</vt:lpstr>
      <vt:lpstr>Буландинская СШ</vt:lpstr>
      <vt:lpstr>Когамская СШ</vt:lpstr>
      <vt:lpstr>Бирсуатская СШ</vt:lpstr>
      <vt:lpstr>Кенащинская СШ</vt:lpstr>
      <vt:lpstr>Мамайская ОШ</vt:lpstr>
      <vt:lpstr>Заураловская ОШ</vt:lpstr>
      <vt:lpstr>Макпальская ОШ</vt:lpstr>
      <vt:lpstr>Баймурзинская ОШ</vt:lpstr>
      <vt:lpstr>Советская ОШ</vt:lpstr>
      <vt:lpstr>Заозерновская ОШ</vt:lpstr>
      <vt:lpstr>Кызыл-Уюмская ОШ</vt:lpstr>
      <vt:lpstr>Яблоновская ОШ</vt:lpstr>
      <vt:lpstr>Алгинская ОШ</vt:lpstr>
      <vt:lpstr>Краснофлотская ОШ</vt:lpstr>
      <vt:lpstr>Каратальская НШ</vt:lpstr>
      <vt:lpstr>Джукейская НШ</vt:lpstr>
      <vt:lpstr>Трудовая НШ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2021-01-06T10:00:41Z</dcterms:modified>
</cp:coreProperties>
</file>